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
    </mc:Choice>
  </mc:AlternateContent>
  <bookViews>
    <workbookView xWindow="0" yWindow="0" windowWidth="28800" windowHeight="11835"/>
  </bookViews>
  <sheets>
    <sheet name="TERCER TRIMESTRE 2023" sheetId="1" r:id="rId1"/>
  </sheets>
  <externalReferences>
    <externalReference r:id="rId2"/>
    <externalReference r:id="rId3"/>
  </externalReferences>
  <definedNames>
    <definedName name="_xlnm.Print_Area" localSheetId="0">'TERCER TRIMESTRE 2023'!$A$1:$G$479</definedName>
    <definedName name="_xlnm.Print_Titles" localSheetId="0">'TERCER TRIMESTRE 2023'!$1:$8</definedName>
  </definedNames>
  <calcPr calcId="162913"/>
</workbook>
</file>

<file path=xl/calcChain.xml><?xml version="1.0" encoding="utf-8"?>
<calcChain xmlns="http://schemas.openxmlformats.org/spreadsheetml/2006/main">
  <c r="E160" i="1" l="1"/>
  <c r="E297" i="1" l="1"/>
  <c r="F270" i="1"/>
  <c r="F266" i="1"/>
  <c r="F262" i="1"/>
  <c r="F296" i="1"/>
  <c r="F295" i="1"/>
  <c r="F293" i="1"/>
  <c r="F292" i="1"/>
  <c r="F291" i="1"/>
  <c r="F288" i="1"/>
  <c r="F287" i="1"/>
  <c r="F283" i="1"/>
  <c r="F280" i="1"/>
  <c r="F279" i="1"/>
  <c r="F276" i="1"/>
  <c r="F273" i="1"/>
  <c r="F267" i="1"/>
  <c r="F264" i="1"/>
  <c r="F263" i="1"/>
  <c r="F261" i="1"/>
  <c r="F260" i="1"/>
  <c r="D294" i="1"/>
  <c r="D290" i="1"/>
  <c r="F290" i="1" s="1"/>
  <c r="D289" i="1"/>
  <c r="F289" i="1" s="1"/>
  <c r="D286" i="1"/>
  <c r="F286" i="1" s="1"/>
  <c r="D285" i="1"/>
  <c r="F285" i="1" s="1"/>
  <c r="D284" i="1"/>
  <c r="F284" i="1" s="1"/>
  <c r="D281" i="1"/>
  <c r="F281" i="1" s="1"/>
  <c r="D278" i="1"/>
  <c r="F278" i="1" s="1"/>
  <c r="D277" i="1"/>
  <c r="F277" i="1" s="1"/>
  <c r="D275" i="1"/>
  <c r="F275" i="1" s="1"/>
  <c r="D272" i="1"/>
  <c r="F272" i="1" s="1"/>
  <c r="D271" i="1"/>
  <c r="F271" i="1" s="1"/>
  <c r="D269" i="1"/>
  <c r="F269" i="1" s="1"/>
  <c r="D268" i="1"/>
  <c r="F268" i="1" s="1"/>
  <c r="D259" i="1"/>
  <c r="F259" i="1" s="1"/>
  <c r="F294" i="1" l="1"/>
  <c r="D274" i="1"/>
  <c r="F274" i="1" s="1"/>
  <c r="D282" i="1"/>
  <c r="F282" i="1" s="1"/>
  <c r="D265" i="1"/>
  <c r="F265" i="1" s="1"/>
  <c r="D297" i="1" l="1"/>
  <c r="F297" i="1" s="1"/>
  <c r="A23" i="1" l="1"/>
  <c r="A24" i="1" s="1"/>
  <c r="A25" i="1" s="1"/>
  <c r="A26" i="1" s="1"/>
  <c r="A27" i="1" s="1"/>
  <c r="A28" i="1" s="1"/>
  <c r="A29" i="1" s="1"/>
  <c r="A30" i="1" s="1"/>
  <c r="A31" i="1" s="1"/>
  <c r="A32" i="1" s="1"/>
  <c r="A33" i="1" s="1"/>
  <c r="A34" i="1" s="1"/>
  <c r="A35" i="1" s="1"/>
</calcChain>
</file>

<file path=xl/sharedStrings.xml><?xml version="1.0" encoding="utf-8"?>
<sst xmlns="http://schemas.openxmlformats.org/spreadsheetml/2006/main" count="979" uniqueCount="724">
  <si>
    <t>1- PRESENTACIÓN</t>
  </si>
  <si>
    <t>Institución:</t>
  </si>
  <si>
    <t>Misión institucional</t>
  </si>
  <si>
    <t>Nro.</t>
  </si>
  <si>
    <t>Dependencia</t>
  </si>
  <si>
    <t>Responsable</t>
  </si>
  <si>
    <t>Cargo que Ocupa</t>
  </si>
  <si>
    <t>Priorización</t>
  </si>
  <si>
    <t>Vinculación POI, PEI, PND, ODS.</t>
  </si>
  <si>
    <t>Justificaciones</t>
  </si>
  <si>
    <t xml:space="preserve">Evidencia </t>
  </si>
  <si>
    <t>Mes</t>
  </si>
  <si>
    <t>Nivel de Cumplimiento (%)</t>
  </si>
  <si>
    <t>Cantidad de Consultas</t>
  </si>
  <si>
    <t>Respondidos</t>
  </si>
  <si>
    <t>N°</t>
  </si>
  <si>
    <t>Descripción</t>
  </si>
  <si>
    <t>Objetivo</t>
  </si>
  <si>
    <t>Metas</t>
  </si>
  <si>
    <t>Población Beneficiaria</t>
  </si>
  <si>
    <t>Porcentaje de Ejecución</t>
  </si>
  <si>
    <t>Resultados Logrados</t>
  </si>
  <si>
    <t>Evidencia (Informe de Avance de Metas - SPR)</t>
  </si>
  <si>
    <t>ID</t>
  </si>
  <si>
    <t>Objeto</t>
  </si>
  <si>
    <t>Valor del Contrato</t>
  </si>
  <si>
    <t>Proveedor Adjudicado</t>
  </si>
  <si>
    <t>Estado (Ejecución - Finiquitado)</t>
  </si>
  <si>
    <t>Enlace DNCP</t>
  </si>
  <si>
    <t>Presupuestado</t>
  </si>
  <si>
    <t>Saldos</t>
  </si>
  <si>
    <t>Evidencia (Enlace Ley 5189)</t>
  </si>
  <si>
    <t>Evidencia</t>
  </si>
  <si>
    <t>5.1. Canales de Participación Ciudadana existentes a la fecha.</t>
  </si>
  <si>
    <t>Denominación</t>
  </si>
  <si>
    <t>Dependencia Responsable del Canal de Participación</t>
  </si>
  <si>
    <t>Evidencia (Página Web, Buzón de SQR, Etc.)</t>
  </si>
  <si>
    <t>Ticket Numero</t>
  </si>
  <si>
    <t>Fecha Ingreso</t>
  </si>
  <si>
    <t>Estado</t>
  </si>
  <si>
    <t>Auditorias Financieras</t>
  </si>
  <si>
    <t>Evidencia (Enlace Ley 5282/14)</t>
  </si>
  <si>
    <t>Auditorias de Gestión</t>
  </si>
  <si>
    <t>Auditorías Externas</t>
  </si>
  <si>
    <t>Otros tipos de Auditoria</t>
  </si>
  <si>
    <t>Planes de Mejoramiento elaborados en el Trimestre</t>
  </si>
  <si>
    <t>Informe de referencia</t>
  </si>
  <si>
    <t>Evidencia (Adjuntar Documento)</t>
  </si>
  <si>
    <t>Periodo</t>
  </si>
  <si>
    <t>Cantidad de Miembros del CRCC:</t>
  </si>
  <si>
    <t>Total Mujeres:</t>
  </si>
  <si>
    <t>Total Hombres :</t>
  </si>
  <si>
    <t>Nivel de Cumplimiento</t>
  </si>
  <si>
    <t>Total nivel directivo o rango superior:</t>
  </si>
  <si>
    <t>Calificación MECIP de la Contraloría General de la República (CGR)</t>
  </si>
  <si>
    <t>2-PRESENTACIÓN DE LOS MIEMBROS DEL COMITÉ DE RENDICIÓN DE CUENTAS AL CIUDADANO (CRCC)</t>
  </si>
  <si>
    <t xml:space="preserve">Tema </t>
  </si>
  <si>
    <t>Enlace Portal de Transparencia de la SENAC</t>
  </si>
  <si>
    <t>Enlace publicación de SFP</t>
  </si>
  <si>
    <t>Enlace Portal AIP</t>
  </si>
  <si>
    <t>Fecha</t>
  </si>
  <si>
    <t>Fecha de Contrato</t>
  </si>
  <si>
    <t>Enlace Portal de Denuncias de la SENAC</t>
  </si>
  <si>
    <t>Nro. Informe</t>
  </si>
  <si>
    <t xml:space="preserve">(Puede complementar información aquí y apoyarse en gráficos ilustrativos) </t>
  </si>
  <si>
    <t xml:space="preserve">(Describir aquí los motivos de la selección temática y exponer si existió participación ciudadana en el proceso. Vincular la selección con el POI, PEI, PND2030 y ODS) </t>
  </si>
  <si>
    <t>MATRIZ DE INFORMACIÓN MINIMA PARA INFORME DE RENDICIÓN DE CUENTAS AL CIUDADANO - EJERCICIO 2023</t>
  </si>
  <si>
    <t>Producto (actividades, materiales, insumos, etc)</t>
  </si>
  <si>
    <t>Enlace</t>
  </si>
  <si>
    <t>Ambito de Aplicación</t>
  </si>
  <si>
    <t>Cantidad de Riesgos detectados</t>
  </si>
  <si>
    <t>Medidas de mitigación</t>
  </si>
  <si>
    <t>Enlace Evidencias</t>
  </si>
  <si>
    <t>Descripción del Riesgo de corrupción</t>
  </si>
  <si>
    <t>Descripción de las actividades realizadas en base a los resultados</t>
  </si>
  <si>
    <t>Cantidad de funcionarios que completaron el diagnostico</t>
  </si>
  <si>
    <t>Cantidad de indicadores</t>
  </si>
  <si>
    <t>Descripción del Indicador misional</t>
  </si>
  <si>
    <t>2- PLAN DE RENDICIÓN DE CUENTAS AL CIUDADANO</t>
  </si>
  <si>
    <t>3- GESTIÓN INSTITUCIONAL</t>
  </si>
  <si>
    <t>3.2 Nivel de Cumplimiento  de Minimo de Información Disponible - Transparencia Activa Ley 5282/14</t>
  </si>
  <si>
    <t>3.3 Nivel de Cumplimiento de Respuestas a Consultas Ciudadanas - Transparencia Pasiva Ley N° 5282/14</t>
  </si>
  <si>
    <t xml:space="preserve">Objeto de Gasto </t>
  </si>
  <si>
    <t>5.2. Participación y difusión en idioma Guaraní</t>
  </si>
  <si>
    <t>8- CONTROL INTERNO Y EXTERNO</t>
  </si>
  <si>
    <t>8.1 Informes de Auditorias Internas y Auditorías Externas en el Trimestre</t>
  </si>
  <si>
    <t>8.2 Modelo Estándar de Control Interno para las Instituciones Públicas del Paraguay</t>
  </si>
  <si>
    <t xml:space="preserve">9- DESCRIPCIÓN CUALITATIVA DE LOGROS ALCANZADOS </t>
  </si>
  <si>
    <t>3.5 Contrataciones realizadas</t>
  </si>
  <si>
    <t>3.6 Ejecución Financiera</t>
  </si>
  <si>
    <t>5- PARTICIPACIÓN CIUDADANA</t>
  </si>
  <si>
    <t>2.1. Resolución de Aprobación y Anexo de Plan de Rendición de Cuentas</t>
  </si>
  <si>
    <t>2.2 Plan de Rendición de Cuentas. (Copiar abajo link de acceso directo)</t>
  </si>
  <si>
    <t>6- INDICADORES MISIONALES DE RENDICIÓN DE CUENTAS AL CIUDADANO</t>
  </si>
  <si>
    <t>6.1- Indicadores Misionales Identificados</t>
  </si>
  <si>
    <t>7- GESTIÓN DE DENUNCIAS</t>
  </si>
  <si>
    <t xml:space="preserve">Cantidad de hombres </t>
  </si>
  <si>
    <t>Cantidad de mujeres</t>
  </si>
  <si>
    <t>5.3 Diagnostico "The Integrity app"</t>
  </si>
  <si>
    <t>No Respondidos o Reconsideradas</t>
  </si>
  <si>
    <t>7.1.Gestión de denuncias de corrupción</t>
  </si>
  <si>
    <t>DIRECCION NACIONAL DE AERONAUTICA CIVIL - DINAC</t>
  </si>
  <si>
    <t>Unidad de Transparencia y Anticorrupción</t>
  </si>
  <si>
    <t>Dirección de Aeronáutica</t>
  </si>
  <si>
    <t>Dirección de Meteorología e Hidrología</t>
  </si>
  <si>
    <t>Secretaría General</t>
  </si>
  <si>
    <t>Auditoría Interna</t>
  </si>
  <si>
    <t>Subdirección de Planificación</t>
  </si>
  <si>
    <t>Subdirección de Administración y Finanzas</t>
  </si>
  <si>
    <t>Coordinación General de Tecnología de Información y Comunicación</t>
  </si>
  <si>
    <t>Coordinación General de Talento Humano</t>
  </si>
  <si>
    <t>Secretaría Comunicacional</t>
  </si>
  <si>
    <t>Lic. Antonio Sanabria Orue</t>
  </si>
  <si>
    <t>Lic. Lidia Graciela Cáceres Ocampos</t>
  </si>
  <si>
    <t>Sr. Jorge Daniel Insfrán Aguilera</t>
  </si>
  <si>
    <t>Sra. Yanina Mariela González Cabañas</t>
  </si>
  <si>
    <t xml:space="preserve">Coordinadora General </t>
  </si>
  <si>
    <t xml:space="preserve">Asesor </t>
  </si>
  <si>
    <t>Gerente de Normas de Navegación Aérea</t>
  </si>
  <si>
    <t>Gerente de Proyectos de Inversión</t>
  </si>
  <si>
    <t>Asistente</t>
  </si>
  <si>
    <t>Secretaria Comunicacional</t>
  </si>
  <si>
    <t>Gerente de Calidad</t>
  </si>
  <si>
    <t>Sr. Mario David Pereira Gimenez</t>
  </si>
  <si>
    <t>http://www.dinac.gov.py/v3/index.php/transparencia-y-anticorrupcion-dinac/ley-5282-14-art-8-acceso-a-la-informacion-publica</t>
  </si>
  <si>
    <t>CONTRATACIÓN DIRECTA Nº 01/23 “ADQUISICIÓN DE HERRAMIENTAS Y OTROS PARA EL INAC - AD REFERÉNDUM</t>
  </si>
  <si>
    <t>DESDE EL POLO S.A.</t>
  </si>
  <si>
    <t>https://www.contrataciones.gov.py/licitaciones/adjudicacion/421385-adquisicion-herramientas-otros-inac-ad-referendum-1/resumen-adjudicacion.html</t>
  </si>
  <si>
    <t>LICITACIÓN POR CONCURSO DE OFERTAS N° 03/2023 “ADECUACIÓN DE DESEMBARQUE ÁREA RESTRINGIDA DEL AISP”.</t>
  </si>
  <si>
    <t>AGROINDUSTRIAL TACUARA S.A.</t>
  </si>
  <si>
    <t>https://www.contrataciones.gov.py/licitaciones/adjudicacion/424684-adecuacion-desembarque-area-restringido-aisp-ad-referendum-1/resumen-adjudicacion.html</t>
  </si>
  <si>
    <t>3.4- Servicios o Productos Misionales (Depende de la Naturaleza de la Misión Institucional, puede abarcar un Programa o Proyecto)</t>
  </si>
  <si>
    <t>SERVICIOS PERSONALES</t>
  </si>
  <si>
    <t>http://www.dinac.gov.py/v3/index.php/transparencia-y-anticorrupcion-dinac/informacion-publica-ley-5189-2014</t>
  </si>
  <si>
    <t>REMUNERACIONES BASICAS</t>
  </si>
  <si>
    <t>REMUNERACIONES TEMPORALES</t>
  </si>
  <si>
    <t>ASIGNACIONES COMPLEMENTARIAS</t>
  </si>
  <si>
    <t>PERSONAL CONTRATADO</t>
  </si>
  <si>
    <t>OTROS GASTOS DEL PERSONAL</t>
  </si>
  <si>
    <t>SERVICIOS NO PERSONALES</t>
  </si>
  <si>
    <t>SERVICIOS BASICOS</t>
  </si>
  <si>
    <t>TRANSPORTE Y ALMACENAJE</t>
  </si>
  <si>
    <t>PASAJES Y VIATICOS</t>
  </si>
  <si>
    <t>GASTOS POR SERVICIO DE ASEO, MANTENIMIENTO Y REPARACIONES</t>
  </si>
  <si>
    <t>ALQUILERES Y DERECHOS</t>
  </si>
  <si>
    <t>SERVICIOS TECNICOS Y PROFESIONALES</t>
  </si>
  <si>
    <t>OTROS SERVICIOS EN GENERAL</t>
  </si>
  <si>
    <t>SERVICIOS DE CAPACITACION Y ADIESTRAMIENTO</t>
  </si>
  <si>
    <t>BIENES DE CONSUMO E INSUMOS</t>
  </si>
  <si>
    <t>PRODUCTOS ALIMENTICIOS</t>
  </si>
  <si>
    <t>TEXTILES Y VESTUARIOS</t>
  </si>
  <si>
    <t>PRODUCTOS DE PAPEL, CARTON E IMPRESOS</t>
  </si>
  <si>
    <t>PRODUCTOS E INSTRUMENTOS QUIMICOS Y MEDICINALES</t>
  </si>
  <si>
    <t>COMBUSTIBLES Y LUBRICANTES</t>
  </si>
  <si>
    <t>OTROS BIENES DE CONSUMO</t>
  </si>
  <si>
    <t>INVERSION FISICA</t>
  </si>
  <si>
    <t>ADQUISICION DE INMUEBLES</t>
  </si>
  <si>
    <t>CONSTRUCCIONES</t>
  </si>
  <si>
    <t>ADQUISICION DE MAQUINARIAS, EQUIPOS Y HERRAMIENTAS EN GENERAL</t>
  </si>
  <si>
    <t>ADQUISICION DE EQUIPOS DE OFICINA Y COMPUTACION</t>
  </si>
  <si>
    <t>ADQUISICION DE EQUIPOS MILITARES Y DE SEGURIDAD</t>
  </si>
  <si>
    <t>ADQUISICION DE ACTIVOS INTANGIBLES</t>
  </si>
  <si>
    <t>TRANSFERENCIAS</t>
  </si>
  <si>
    <t>TRANSFERENCIAS CONSOLIDABLES CORRIENTES AL SECTOR PUBLICO</t>
  </si>
  <si>
    <t>TRANSFERENCIAS CORRIENTES AL SECTOR PRIVADO</t>
  </si>
  <si>
    <t>TRANSFERENCIAS CORRIENTES AL SECTOR EXTERNO</t>
  </si>
  <si>
    <t xml:space="preserve">OTROS GASTOS   </t>
  </si>
  <si>
    <t>PAGO DE IMPUESTOS, TASAS, GASTOS JUDICIALES Y OTROS</t>
  </si>
  <si>
    <t>DEVOLUCION DE IMPUESTOS Y OTROS INGRESOS NO TRIBUTARIOS</t>
  </si>
  <si>
    <t>TOTAL GENERAL</t>
  </si>
  <si>
    <t>https://transparencia.senac.gov.py</t>
  </si>
  <si>
    <t>No aplica</t>
  </si>
  <si>
    <t xml:space="preserve">https://www.sfp.gov.py/sfp/seccion/65-monitoreo-de-la-ley-518914.html </t>
  </si>
  <si>
    <t>https://informacionpublica.paraguay.gov.py/portal/#!/buscar_informacion#resultados</t>
  </si>
  <si>
    <t>https://pyenresultados.rindiendocuentas.gov.py/PerfilEntidad?codEntidad=25-5&amp;codEntidad=25-5#programasActividades</t>
  </si>
  <si>
    <t>Participacion en reuniones como punto focal del "Proyecto Optimizacion de la operatividad del sistema de soporte a la toma de decisiones" SSTD de la Cuenca del Plata.</t>
  </si>
  <si>
    <t>Promover el estudio y desarrollo de la meteorología e hidrología en todo el territorio nacional</t>
  </si>
  <si>
    <t>Fomentar el relacionamiento con otras Instituciones nacionales, regionales e internacionales.</t>
  </si>
  <si>
    <t>Instituciones regionales</t>
  </si>
  <si>
    <t>Presencia de Paraguay en la Cuenca del Plata</t>
  </si>
  <si>
    <t>Informe final/parcial del Grupo Ad Hoc de especies exoticas Informe Tecnico del periodo de veda 2022</t>
  </si>
  <si>
    <t>Convenio sobre conservacion y desarrollo de los Recursos Icticos en los tramos limitrofes de los rios Parana y Paraguay entre la Republica del Paraguay y la Republica Argentina.</t>
  </si>
  <si>
    <t>Poblacion General</t>
  </si>
  <si>
    <t xml:space="preserve">Preparación para Marco Jurídico </t>
  </si>
  <si>
    <t>Participación en el Proyecto Gestión Integrada de Recursos Hidricos en la Cuenca Alta del Rio Paraguay.</t>
  </si>
  <si>
    <t>Generacion de Informacion primaria sobre la problemática de toda la Region del Pantanal</t>
  </si>
  <si>
    <t>Recopilacion de datos actualizados, interpretados y mapeados.</t>
  </si>
  <si>
    <t xml:space="preserve">Presencia de Paraguay </t>
  </si>
  <si>
    <t>Presencia Institucional</t>
  </si>
  <si>
    <t>Público Externo</t>
  </si>
  <si>
    <t>Colaborar con datos y capacidades para la comunidad.</t>
  </si>
  <si>
    <t>https://www.meteorologia.gov.py/publicaciones/</t>
  </si>
  <si>
    <t>Evaluación de predictores para los pronósticos de nivel del río.</t>
  </si>
  <si>
    <t>Informe del Boletín con el pronóstico hidrológico mensual y trimestral.</t>
  </si>
  <si>
    <t>Público en General</t>
  </si>
  <si>
    <t>Boletín de resumen mensual del nivel del rio Paraguay.</t>
  </si>
  <si>
    <t>Monitoreo Mensual y Trimestral.</t>
  </si>
  <si>
    <t>Cálculo de precipitación media mensual y diaria por cuenca basado en datos de CHIRPS (Climate Hazards Group InfraRed Precipitation with Station data).</t>
  </si>
  <si>
    <t>Boletin de Monitoreo Hidrológico.</t>
  </si>
  <si>
    <t>Generación de mapas en diversos softwares (R, QGIS, Python, Adobe Photoshop).</t>
  </si>
  <si>
    <t>Boletines en General</t>
  </si>
  <si>
    <t>Público Interno</t>
  </si>
  <si>
    <t>Generación de mapas de precipitación con formato netcdf.</t>
  </si>
  <si>
    <t>Actualización de datos diario de niveles de los ríos Paraguay y Paraná.</t>
  </si>
  <si>
    <t>Publicación en la Web</t>
  </si>
  <si>
    <t>https://www.meteorologia.gov.py/nivel-rio/</t>
  </si>
  <si>
    <t>Emisión del boletín de monitoreo de cuencas.</t>
  </si>
  <si>
    <t>Evaluación del SPI (Índice estandarizado de precipitación), anomalía de lluvias y precipitación mensual y trimestral para las principales cuencas.</t>
  </si>
  <si>
    <t>Analisis de Sequía</t>
  </si>
  <si>
    <t>Carga diaria de niveles de ríos (Paraguay y Paraná).</t>
  </si>
  <si>
    <t>Boletin Diario y Publicar en la Web</t>
  </si>
  <si>
    <t xml:space="preserve">  Elaboración de Boletín Diario de Altura de Ríos.</t>
  </si>
  <si>
    <t>Un boletín diario</t>
  </si>
  <si>
    <t>Suministro de Informes Hidrológicos para el Departamento de Atención al Público.</t>
  </si>
  <si>
    <t>Informes en General</t>
  </si>
  <si>
    <t>Mantenimiento de la Base de Datos MCH.</t>
  </si>
  <si>
    <t>Pronóstico hidrológico mensual y trimestral.</t>
  </si>
  <si>
    <t>Boletín de Pronósticos Hidrológicos Mensual y Trimestral.</t>
  </si>
  <si>
    <t>Pronóstico hidrológico quincenal.</t>
  </si>
  <si>
    <t>Boletin de Pronósticos Hidrológicos quincenal</t>
  </si>
  <si>
    <t>Provisión de datos a la Base de Datos MCH.</t>
  </si>
  <si>
    <t>Actualización diaria de la base de datos.</t>
  </si>
  <si>
    <t xml:space="preserve"> Verificación y corrección de datos de nivel de ríos.</t>
  </si>
  <si>
    <t>https://www.meteorologia.gov.py/wp-content/uploads/2023/04/</t>
  </si>
  <si>
    <t>https://drive.google.com/drive/folders/1iFeevP6dZRy4eJxWqEPRNnNMwU1ZXIRf?usp=share_link</t>
  </si>
  <si>
    <t>Buzón de Quejas y Sugerencias digital</t>
  </si>
  <si>
    <t>Enlace en la página institucional</t>
  </si>
  <si>
    <t>Departamento de Sistemas y Desarrollo</t>
  </si>
  <si>
    <t>https://www.meteorologia.gov.py/buzon-sugerencias/</t>
  </si>
  <si>
    <t>Línea baja operacional Centro Meteorológico Nacional</t>
  </si>
  <si>
    <t>Línea telefónica 24/7</t>
  </si>
  <si>
    <t>Departamento de Análisis y Predicción del Tiempo</t>
  </si>
  <si>
    <t>Línea baja operacional Aeropuerto Internacional Silvio Pettirossi.</t>
  </si>
  <si>
    <t>Departamento Meteorología Aeronáutica - AISP</t>
  </si>
  <si>
    <t>Página web institucional en guaraní.</t>
  </si>
  <si>
    <t>Traducción de las cabeceras de página al idioma guaraní.</t>
  </si>
  <si>
    <t>En proceso</t>
  </si>
  <si>
    <t>www.meteorologia.gov.py</t>
  </si>
  <si>
    <t>Supuesta Infracción a Leyes Especiales</t>
  </si>
  <si>
    <t>Investigación Preliminar</t>
  </si>
  <si>
    <t>Dirección de Aeropuerto</t>
  </si>
  <si>
    <t>file:///C:/Users/hp/Downloads/2516_Resolucion_267-2023.pdf</t>
  </si>
  <si>
    <t>http://www.dinac.gov.py/v3/index.php/transparencia-y-anticorrupcion-dinac/rendicion-de-cuentas-al-ciudadano/item/2516-resolucion-n-267-2023-v2</t>
  </si>
  <si>
    <t>Se encuentra pendiente el informe oficial de la SFP</t>
  </si>
  <si>
    <t>Observación: Las siglas SFP significa Secretaría de la Función Pública - Reporte de Monitoreo de la Ley 5189/2014</t>
  </si>
  <si>
    <t xml:space="preserve">Observación: Las siglas SENAC significa Secretaría Nacional de Anticorrupción - Portal de Transparencia Activa de la SENAC </t>
  </si>
  <si>
    <t xml:space="preserve">Se encuentra pendiente el informe oficial de la SENAC </t>
  </si>
  <si>
    <t>1 Reconsideración - Respondida</t>
  </si>
  <si>
    <t>http://www.dinac.gov.py/v3/index.php/transparencia-y-anticorrupcion-dinac/the-integrity-app</t>
  </si>
  <si>
    <t>http://www.dinac.gov.py/v3/index.php/transparencia-y-anticorrupcion-dinac/item/2532-implementacion-the-integrity-app</t>
  </si>
  <si>
    <t xml:space="preserve">Asistente </t>
  </si>
  <si>
    <t xml:space="preserve">Durante el mes de febrero del ejercicio 2023, en la primera fase de implementación del componente en la DINAC, se realizó varias jornadas de inducción dirigido a la Alta Dirección, Gerentes, Jefes de Departamento y funcionarios que ocupan cargos en la institución, quienes se registraron en el sistema mediante un usuario y contraseña, utilizando un correo institucional asignado a cada servidor público, tomando como indicador los cargos descriptos en la nómina de funcionarios según las áreas aprobadas en el organigrama institucional con una expectativa de participación de un rango promedio de 300 funcionarios, meta que fue superada, destacándose la participación en los departamentos de Capital (Asunción), Central, Alto Paraná, Alto Paraguay, Amambay, Boquerón, Caaguazú, Canindeyú, Concepción, Itapúa, Ñeembucú, San Pedro en las áreas administrativas, de apoyo y misionales. En el Resultado Global de la Evaluación del Cuestionario se obtuvo un 83,51% (OCHENTA Y TRES, CINCUENTA Y UNO) de respuestas correctas de un total del 100%, en el cual se exponen treinta preguntas relacionadas a la Constitución Nacional, Ley N° 1626/2000, Manual de Rendición de Cuentas al Ciudadano, Norma 2015, Transparencia, Convenciones aprobadas y ratificadas por la República de Paraguay de Lucha contra la Corrupción, alcance de la SENAC, Código de Ética, Denuncias, Ley 1535/99, Conflicto de Intereses en la función Pública, Contrataciones públicas, ENIT, por citar algunos de temas de interes. La DINAC forma parte de las 88 instituciones públicas que dieron cumplimiento a la implementación del componente, OBTENIENDO EL MÁS ALTO PORCENTAJE DE PARTICIPACIÓN Y RESULTADO GLOBAL DE LA EVALUACIÓN, y, en consecuencia LIDERANDO LAS ESTADÍSTICAS en la implementación del Componente “The Integrity APP” entre las instituciones públicas que trabajan con la SENAC. 
</t>
  </si>
  <si>
    <t>Dirección de Aeronáutica - DINAC</t>
  </si>
  <si>
    <t>Logros alcanzados:</t>
  </si>
  <si>
    <t xml:space="preserve">a) Operaciones aéreas seguras; </t>
  </si>
  <si>
    <t>b) Cumplimiento de las disposiciones legales vigentes, en tiempo y forma.</t>
  </si>
  <si>
    <t>c) Aseguramiento de la conectividad del país con la aplicación de incentivos a las compañías;</t>
  </si>
  <si>
    <t xml:space="preserve">d) Servicios de Navegación Aérea vigilados, en cumplimiento a los estándares de la seguridad operacional establecida en la normativa vigente; </t>
  </si>
  <si>
    <t xml:space="preserve">e) Actividades de regulación y supervisión mejoradas; </t>
  </si>
  <si>
    <t>f) Usuarios del transporte aéreo protegidos;</t>
  </si>
  <si>
    <t>g) Pasajeros dentro de entornos confortables, saludables y seguros;</t>
  </si>
  <si>
    <t>h) Personal de la DINAC protegido;</t>
  </si>
  <si>
    <t>i) Población nacional mejor informada y protegida;</t>
  </si>
  <si>
    <t>Certificaciones de Seguridad Operacional</t>
  </si>
  <si>
    <t>Vigilancia de los Servicios de Navegación Aérea, por Procesos Certificados Según Norma ISO 9001:2015, en cumplimiento a los Estandares de la Seguridad Operacional de la OACI.</t>
  </si>
  <si>
    <t>SUBDIRECCION DE NAVEGACION AEREA -SDNA</t>
  </si>
  <si>
    <t>GERENCIA DE NORMAS DE NAVEGACION AERA - GNNA</t>
  </si>
  <si>
    <t>TRABAJOS AEREOS</t>
  </si>
  <si>
    <t>REGLAMENTOS NACIONALES - DE NAVEGACION AEREA</t>
  </si>
  <si>
    <t>PLAN ANUAL DE INSPECTORIA ANS 2023</t>
  </si>
  <si>
    <t>GERENCIA DE NORMAS DE AERODROMOS Y AYUDAS TERRESTRES - GNAGA</t>
  </si>
  <si>
    <t>PLAN ANUAL DE INSPECTORIA DE AERODROMOS (IAGA)</t>
  </si>
  <si>
    <t>REGLAMENTOS DE SANCIONES E INFRACCIONES PARA LOS PROVEEDORES DE SERVICIO</t>
  </si>
  <si>
    <t>SUBDIRECCION DE TRANSPORTE AEREO - STA</t>
  </si>
  <si>
    <t>GERENCIA DE ESTUDIOS ECONOMICOS - GEE</t>
  </si>
  <si>
    <t xml:space="preserve">NOTAS DAC/STA DE COMUNICACIÓN A LAS DISTINTAS EMPRESAS TITULARES DE CESA, COA, CIAC/CEAC Y OMA </t>
  </si>
  <si>
    <t xml:space="preserve">NOTIFICACION DE TARIFAS POR PARTE DE LAS DISTINTAS COMPAÑIAS AEREAS QUE OPERAN EN EL TERRITORIO NACIONAL </t>
  </si>
  <si>
    <t>GERENCIA DE REGULACION DE LOS SERVICIOS AEROCOMERCIALES - GRSA</t>
  </si>
  <si>
    <t>AUTORIZACION  DE VUELOS REGULARES</t>
  </si>
  <si>
    <t>AUTORIZACION DE VUELOS DE CARGA</t>
  </si>
  <si>
    <t>AUTORIZACIONES DEFINITIVAS</t>
  </si>
  <si>
    <t>SUBDIRECCION DE NORMAS DE VUELO - SNDV</t>
  </si>
  <si>
    <t>GERENCIA DE LICENCIAS AL PERSONAL AERONÁUTICO</t>
  </si>
  <si>
    <t>REMISIÓN SEMANAL DEL LISTADO ACTUALIZADO DE PILOTOS Y ESPECIALISTAS REGISTRADOS AL DPTO. ARO.</t>
  </si>
  <si>
    <t>OTORGAMIENTO DE LICENCIAS, AUTORIZACIONES ESPECIALES, CONVALIDACIONES Y CONVERSIONES DE LICENCIAS.</t>
  </si>
  <si>
    <t>CONTROL Y VIGILANCIA DE LA EXPEDICIÓN DE LOS CERTIFICADOS MÉDICOS AERONÁUTICOS (CMA) A MÉDICOS EXAMINADORES AERONÁUTICOS –AME.</t>
  </si>
  <si>
    <t>EMISIÓN DE DICTÁMENES</t>
  </si>
  <si>
    <t xml:space="preserve">ACTIVIDADES DE CONTROL DE CALIDAD REALIZADAS </t>
  </si>
  <si>
    <t>VIGILANCIA</t>
  </si>
  <si>
    <t>COMUNICACIÓN</t>
  </si>
  <si>
    <t>AUTORIZACION</t>
  </si>
  <si>
    <t>ACTUALIZACION DE REGLAMENTOS</t>
  </si>
  <si>
    <t>CUMPLIMIENTO DE NORMAS AERONÁUTICAS.</t>
  </si>
  <si>
    <t xml:space="preserve">DAR CUMPLIMIENTO A LA RESOLUCION DINAC N° 85/2023, POR LA QUE SE APUREBA EL ANUAL DE ACTIVIDADES DE CONTROL DE CALIDAD AÑO 2023 EN CUMPLIMIENTO A LOS REQUERIMIENTOS NORMATIVOS VIGENTES </t>
  </si>
  <si>
    <t>SEGURIDAD OPERACIONAL</t>
  </si>
  <si>
    <t>SOCIALIZAR</t>
  </si>
  <si>
    <t>REGLAMENTO VIGENTE</t>
  </si>
  <si>
    <t>AUTORIZACION  DE VUELOS REGULARES A NUEVE( 9 ) COMPAÑIAS AEREAS</t>
  </si>
  <si>
    <t>AUTORIZACION  DE VUELOS NO REGULARES A CINCO (5) COMPAÑIAS AEREAS</t>
  </si>
  <si>
    <t>AUTORIZACION DE VUELOS DE CARGA A CINCO (5) COMPAÑIAS AEREAS</t>
  </si>
  <si>
    <t>AUTORIZACIONES DEFINITIVAS A DOS (2) COMPAÑIAS AEREAS</t>
  </si>
  <si>
    <t>CUMPLIMIENTO DEL PLAN ANUAL DE CONTROL DE CALIDAD</t>
  </si>
  <si>
    <t>COMUNIDAD AERONAUTICA</t>
  </si>
  <si>
    <t>PROVEEDOR DE SERVICIO</t>
  </si>
  <si>
    <t>COMUNIDAD AERONAUTICA NACIONAL E INTERNACIONAL</t>
  </si>
  <si>
    <t>COMUNIDAD AERONAUTICA Y USUARIOS EN GENERAL</t>
  </si>
  <si>
    <t>COMUNIDAD AERONÁUTICA.</t>
  </si>
  <si>
    <t>USUARIO, COMUNIDAD AERONÁUTICA.</t>
  </si>
  <si>
    <t xml:space="preserve">AEROPUERTOS, AERODROMOS, EXPLOTADORES DE AERONAVES, PROVEEDORES DE SERVICIOS </t>
  </si>
  <si>
    <t>ACTUALIZADOS - SIETE (7) DINAC R Y DOCUMENTO PANS-AIM 10066</t>
  </si>
  <si>
    <t>CUMPLIDO</t>
  </si>
  <si>
    <t>EN PROCESO</t>
  </si>
  <si>
    <t>INCLUIR Y VINCULAR LOS RESULTADOS DE LOS CONTROLES DE VIGILANCIA ESTABLECIDOS EN EL PROGRAMA NACIONAL DE CONTROL DE CALIDAD (PNCC), AL REGLAMENTO DE FALTAS Y SANCIONES ( RES  N° 790/2013)</t>
  </si>
  <si>
    <t>NIL</t>
  </si>
  <si>
    <t>CONFORMACION DE EQUIPO DE TRABAJO SEGÚN RESOLUCIONES N°  1303/2021 Y N° 117/2022</t>
  </si>
  <si>
    <t>REGISTRO EN EL FORMULARIO DE IDENTIFICACION DE REGISTROS TARIFARIOS N° 01/2023 AL N° 03/2023</t>
  </si>
  <si>
    <t>CORREOS ELÉCTRONICOS REMITIDOS.</t>
  </si>
  <si>
    <t>INFORME EXTRAÍDO DEL SISTEMA INFORMÁTICO RAPY.</t>
  </si>
  <si>
    <t>ACTAS DE INSPECCIONES, 06, 07, 08,14,15 Y 19; ACTAS DE PRUEBAS, 01, 02, INFORME DE AUDITORIAS</t>
  </si>
  <si>
    <t>PROCESO CERTIFICADO DE LA DAC</t>
  </si>
  <si>
    <t>POLITICA Y OBJETIVO DE LA CALIDAD</t>
  </si>
  <si>
    <t>DIRECCIÓN DE AERONÁUTICA</t>
  </si>
  <si>
    <t>DIRECCIÓN DE METEOROLOGÍA E HIDROLOGÍA</t>
  </si>
  <si>
    <t xml:space="preserve">GENERAL </t>
  </si>
  <si>
    <t>Abg. Cynthia Miguela Servian Aranda</t>
  </si>
  <si>
    <t xml:space="preserve">Jefe de Gabinete </t>
  </si>
  <si>
    <t>Gabinete</t>
  </si>
  <si>
    <t xml:space="preserve">Normar, vigilar y garantizar que las actividades de la aviación civil, así como las meteorológica e hidrológicas, se desarrollen de una manera regular y ordenada, prestando servicios con los más altos estándares de eficiencia, para la satisfacción de los usuarios y clientes de la institución. </t>
  </si>
  <si>
    <t>http://www.dinac.gov.py/v3/index.php/transparencia-y-anticorrupcion-dinac/rendicion-de-cuentas-al-ciudadano/item/2665-resolucion-n-996-2023</t>
  </si>
  <si>
    <t>Julio</t>
  </si>
  <si>
    <t>Agosto</t>
  </si>
  <si>
    <t>Setiembre</t>
  </si>
  <si>
    <r>
      <t xml:space="preserve">Periodo del informe: </t>
    </r>
    <r>
      <rPr>
        <b/>
        <sz val="14"/>
        <color rgb="FF1809D9"/>
        <rFont val="Garamond"/>
        <family val="1"/>
      </rPr>
      <t>TERCER INFORME PARCIAL CORRESPONDIENTE A LOS MESES DE JULIO, AGOSTO Y SETIEMBRE 2023</t>
    </r>
  </si>
  <si>
    <t>Lic. Miguel Angel Zorrilla Melgarejo</t>
  </si>
  <si>
    <t>Lic. Fabio Joel Camacho Rojas</t>
  </si>
  <si>
    <t>Lic. Olga Natalia Gimenez Durand</t>
  </si>
  <si>
    <t>MECIP</t>
  </si>
  <si>
    <t xml:space="preserve">C.P. Fredy Anthony Garay Torres </t>
  </si>
  <si>
    <t>Coordinador MECIP</t>
  </si>
  <si>
    <t>Lic. Maria Alejandra Noceda Romero</t>
  </si>
  <si>
    <t>Recomendación UTA</t>
  </si>
  <si>
    <t>https://denuncias.gov.py/portal-publico/seguimiento-denuncia/15492</t>
  </si>
  <si>
    <t>https://denuncias.gov.py/portal-publico/seguimiento-denuncia/15503</t>
  </si>
  <si>
    <t>Desestimada en Institución</t>
  </si>
  <si>
    <t>https://denuncias.gov.py/portal-publico/seguimiento-denuncia/15522</t>
  </si>
  <si>
    <t>https://denuncias.gov.py/portal-publico/seguimiento-denuncia/15746</t>
  </si>
  <si>
    <t>https://denuncias.gov.py/portal-publico/seguimiento-denuncia/15794</t>
  </si>
  <si>
    <t>https://denuncias.gov.py/portal-publico/seguimiento-denuncia/15947</t>
  </si>
  <si>
    <t>Respondidas</t>
  </si>
  <si>
    <t>Auditor Senior</t>
  </si>
  <si>
    <t>Abg. Abilio Joel Jimenez Arriola</t>
  </si>
  <si>
    <t>Informe A.F. Nº 05/23</t>
  </si>
  <si>
    <t>Resolución P/DINAC N° 386/2022 del 05.04.22 y su modificatoria N° 645/2022 del 30.05.2022. Plan de Capacitación</t>
  </si>
  <si>
    <t xml:space="preserve"> Memorándum A.F. Nº 25/23</t>
  </si>
  <si>
    <t>Remitir Arqueos de Fondo Fijo programados para el Mes de Julio año 2023</t>
  </si>
  <si>
    <t xml:space="preserve"> Memorándum A.F. Nº 26/23</t>
  </si>
  <si>
    <t>Remitir Arqueos de Cajas Perceptoras programados para el Mes de Julio año 2023</t>
  </si>
  <si>
    <t>Memorándum AG Nº 43/23</t>
  </si>
  <si>
    <t xml:space="preserve">Memorándum AG Nº 44/23 </t>
  </si>
  <si>
    <t>Remisión de Informe de realización de Arqueo de Cajas Preceptoras - Mes de Agosto 2023</t>
  </si>
  <si>
    <t>Remisión Informe de realización de Arqueos Fondo Fijo - Mes de Agosto 2023</t>
  </si>
  <si>
    <t>Informe sobre recomendaciones de Aspectos Tributarios. Informe de seguridad razonable sobre el estado de declaración sobre impuestos administrados por la Subsecretaría de Estado de Tributación.</t>
  </si>
  <si>
    <t>• Cabe resaltar que durante el tercer trimestre (Julio-Agosto-Septiembre) del ejercicio 2023, en  ésta Unidad de Control no se han realizado otros tipos de auditorías.</t>
  </si>
  <si>
    <t xml:space="preserve"> • Cabe resaltar que durante el tercer trimestre (Julio-Agosto-Septiembre) del ejercicio 2023, en  ésta Unidad de Control no se han realizado planes de mejoramiento.</t>
  </si>
  <si>
    <t>Abg. Natalia Maria Acuña Ferreira</t>
  </si>
  <si>
    <t>Coordinadora Gestion de Documentos</t>
  </si>
  <si>
    <t>En Ejecucion</t>
  </si>
  <si>
    <t>Finiquitado</t>
  </si>
  <si>
    <t>CONTRATACIÓN VÍA EXCEPCIÓN Nº 02/2023 “ADQUISICION DE REGULADOR DE CORRIENTE CONSTANTE DEL SISTEMA DE NAVEGACIÓN Y AYUDAS VISUALES OCEM DEL AISP – AD REFERÉNDUM</t>
  </si>
  <si>
    <t xml:space="preserve">MARESAGA S.R.L. </t>
  </si>
  <si>
    <t>https://www.contrataciones.gov.py/licitaciones/adjudicacion/424548-adquisicion-regulador-corriente-constante-sistema-navegacion-ayudas-visuales-ocem-ai-1/resumen-adjudicacion.html</t>
  </si>
  <si>
    <t>CONSERMAR MULTISERVICIO DE MARIELA CAROLINA MOLAS SAMUDIO</t>
  </si>
  <si>
    <t>https://www.contrataciones.gov.py/licitaciones/adjudicacion/contrato/408418-mariela-carolina-molas-samudio-2.html</t>
  </si>
  <si>
    <t>CONTRATACIÓN DIRECTA Nº 44/23 “SERVICIO DE PROVISIÓN DE CAFÉ EN MAQUINA”.</t>
  </si>
  <si>
    <t xml:space="preserve">CAFEPAR S.A., </t>
  </si>
  <si>
    <t>https://www.contrataciones.gov.py/licitaciones/adjudicacion/429221-servicio-provision-cafe-maquina-1/resumen-adjudicacion.html</t>
  </si>
  <si>
    <t>LICITACIÓN POR CONCURSO DE OFERTAS N° 49/2023 “REINGENIERÍA Y PUESTA EN MARCHA DE SISTEMA DE GESTIÓN DEPOSITO VERSIÓN 2”.</t>
  </si>
  <si>
    <t>VTG S.R.L</t>
  </si>
  <si>
    <t>https://www.contrataciones.gov.py/licitaciones/adjudicacion/430158-reingenieria-puesta-marcha-sistema-gestion-deposito-version-2-1/resumen-adjudicacion.html</t>
  </si>
  <si>
    <t>LICITACIÓN POR CONCURSO DE OFERTAS N° 01/2023 “ADQUISICION DE MUEBLES, EQUIPOS DE OFICINA Y OTROS PARA EL HANGAR KOICA-DINAC- AD REFERENDUM”.</t>
  </si>
  <si>
    <t>MOBILIARTE INDUSTRIAL Y COMERCIAL S.R.L.</t>
  </si>
  <si>
    <t>https://www.contrataciones.gov.py/licitaciones/adjudicacion/421405-adquisicion-muebles-equipos-oficina-otros-hangar-koica-dinac-ad-referendum-1/resumen-adjudicacion.html</t>
  </si>
  <si>
    <t>RAGO IMPORT</t>
  </si>
  <si>
    <t>LICITACIÓN POR CONCURSO DE OFERTAS N° 24/2023 “CONTRATACIÓN DE SEGUROS PARA VEHICULOS DE LA DINAC”</t>
  </si>
  <si>
    <t>ASEGURADORA DEL ESTE S.A</t>
  </si>
  <si>
    <t>https://www.contrataciones.gov.py/licitaciones/adjudicacion/425397-contratacion-seguro-vehiculos-dinac-1/resumen-adjudicacion.html</t>
  </si>
  <si>
    <t>https://www.contrataciones.gov.py/licitaciones/adjudicacion/425430-contratacion-servicio-limpieza-ministerio-defensa-nacional-1/resumen-adjudicacion.html</t>
  </si>
  <si>
    <t>CONTRATACIÓN POR EXCEPCIÓN N° 06/2023 “CONTRATACIÓN DE SERVICIO DE RECOLECCIÓN DE BASURA PARA EL AISP”.</t>
  </si>
  <si>
    <t>https://www.contrataciones.gov.py/licitaciones/adjudicacion/429341-contratacion-servicio-recoleccion-basuras-aisp-1/resumen-adjudicacion.html</t>
  </si>
  <si>
    <t>LICITACIÓN POR CONCURSO DE OFERTAS N° 02/2023 “SUMINISTRO DE INSTALACIÓN Y PUESTA EN SERVICIO DE INFRAESTRUCTURA TECNOLÓGICA PARA EL HANGAR DEL INAC - AD REFERÉNDUM”</t>
  </si>
  <si>
    <t>VGO INGENIERÍA S.A.</t>
  </si>
  <si>
    <t>https://www.contrataciones.gov.py/licitaciones/adjudicacion/422659-suministro-instalacion-puesta-servicio-infraestructura-tecnologica-hangar-inac-ad-re-1/resumen-adjudicacion.html</t>
  </si>
  <si>
    <t>MASTER SOFT PARAGUAY S.R.L.</t>
  </si>
  <si>
    <t>DATA LAB S.A.</t>
  </si>
  <si>
    <t>TES INGENIERÍA DE DIEGO RODRÍGUEZ</t>
  </si>
  <si>
    <t>CONTRATACIÓN DIRECTA Nº 46/23 “ADQUISICIÓN DE DESTRUCTOR DE PAPEL PARA OFICINAS – AD REFERÉNDUM”</t>
  </si>
  <si>
    <t>MARFIL IND. &amp; COM. DE CESAR GAMARRA MARÍN</t>
  </si>
  <si>
    <t>https://www.contrataciones.gov.py/licitaciones/adjudicacion/430937-adquisicion-destructor-papel-oficinas-ad-referendum-1/resumen-adjudicacion.html</t>
  </si>
  <si>
    <t>LICITACIÓN POR CONCURSO DE OFERTAS N° 37/2023 “SERVICIO DE ALMACENAMIENTO Y PROCESAMIENTO DE DATOS EN LA NUBE”</t>
  </si>
  <si>
    <t>FREELANCERS DEL PARAGUAY DE JUAN CARLOS LOPEZ AGUAYO</t>
  </si>
  <si>
    <t>https://www.contrataciones.gov.py/licitaciones/adjudicacion/425499-contratacion-servicio-almacenamiento-procesamiento-datos-nube-1/resumen-adjudicacion.html</t>
  </si>
  <si>
    <t>CONTRATACIÓN VÍA EXCEPCIÓN N° 01/2023 “SERVICIO DE RECOLECCIÓN DE RESIDUOS PARA EL INAC”</t>
  </si>
  <si>
    <t>LA DISCIPLINA S.A.</t>
  </si>
  <si>
    <t>https://www.contrataciones.gov.py/licitaciones/adjudicacion/423912-servicio-recoleccion-residuos-inac-1/resumen-adjudicacion.html</t>
  </si>
  <si>
    <t>CONTRATACIÓN DIRECTA Nº 45/23 “ADECUACION DE OFICINAS DEL MINISTERIO DE SALUD EN EL AISP”.</t>
  </si>
  <si>
    <t>https://www.contrataciones.gov.py/licitaciones/adjudicacion/429316-adecuacion-oficinas-ministerio-salud-aisp-1/resumen-adjudicacion.html</t>
  </si>
  <si>
    <t>CONTRATACIÓN DIRECTA N° 04/2023 “ADQUISICIÓN DE IMPRESOS Y FORMULARIOS PARA EL DEPARTAMENTO DE TESORERÍA”</t>
  </si>
  <si>
    <t>LUGAL S.A</t>
  </si>
  <si>
    <t>https://www.contrataciones.gov.py/licitaciones/adjudicacion/425235-adquisicion-impresos-formularios-departamento-tesoreria-1/resumen-adjudicacion.html</t>
  </si>
  <si>
    <t>CONTRATACIÓN DIRECTA N° 47/2023 “ADQUISICIÓN DE DESMALEZADORA PARA EL INAC”.</t>
  </si>
  <si>
    <t>T-MAX S.A.</t>
  </si>
  <si>
    <t>https://www.contrataciones.gov.py/licitaciones/adjudicacion/430961-adquisicion-desmalezadora-inac-1/resumen-adjudicacion.html</t>
  </si>
  <si>
    <t>CONTRATACIÓN DIRECTA N° 07/2023 “ADQUISICIÓN DE INSUMOS PARA EMISION DE LICENCIAS PARA LA COMUNIDAD AERONAUTICA”.</t>
  </si>
  <si>
    <t>WINNER S.R.L.</t>
  </si>
  <si>
    <t>https://www.contrataciones.gov.py/licitaciones/adjudicacion/425252-adquisicion-insumos-emision-licencias-comunidad-aeronautica-1/resumen-adjudicacion.html</t>
  </si>
  <si>
    <t>LICITACIÓN POR CONCURSO DE OFERTAS N° 29/2023 “SERVICIOS DE RECOLECCION DE BASURA PATOLOGICA PARA EL AISP”.</t>
  </si>
  <si>
    <t>CONSORCIO TESAIPORA</t>
  </si>
  <si>
    <t>https://www.contrataciones.gov.py/licitaciones/adjudicacion/425437-servicio-recoleccion-basura-patologica-aisp-1/resumen-adjudicacion.html</t>
  </si>
  <si>
    <t>CONTRATACIÓN DIRECTA N° 05/2023 “ADQUISICIÓN DE ROLLO DE PAPEL TÉRMICO PARA IMPRESORA DE FICHAS FPL</t>
  </si>
  <si>
    <t>https://www.contrataciones.gov.py/licitaciones/adjudicacion/425238-adquisicion-rollo-papel-termico-impresora-fichas-fpl-1/resumen-adjudicacion.html</t>
  </si>
  <si>
    <t>CONTRATACIÓN DIRECTA Nº 48/23 “PROVISION Y COLOCACION DE CORTINAS Y MAMPARAS PARA EL INAC</t>
  </si>
  <si>
    <t>FAMETAL S.A</t>
  </si>
  <si>
    <t>https://www.contrataciones.gov.py/licitaciones/adjudicacion/431178-provision-colocacion-cortinas-mamparas-inac-1/resumen-adjudicacion.html</t>
  </si>
  <si>
    <t>LICITACIÓN POR CONCURSO DE OFERTAS N° 48/2023 “ADQUISICIÓN DE CHALECOS, CALZADOS Y OTROS PARA EL ÁREA OPERATIVA DEL AISP, AIG, Y AERÓDROMOS”.</t>
  </si>
  <si>
    <t>GUAINDUPAR S.A.</t>
  </si>
  <si>
    <t>https://www.contrataciones.gov.py/licitaciones/adjudicacion/contrato/429380-guaindupar-srl-5.html</t>
  </si>
  <si>
    <t>BRINGCO S.A</t>
  </si>
  <si>
    <t>https://www.contrataciones.gov.py/licitaciones/adjudicacion/contrato/429380-bringo-s-a-6.html</t>
  </si>
  <si>
    <t>MAS MODA UNIFORMES DE MARIANELA ARZAMENDIA</t>
  </si>
  <si>
    <t>https://www.contrataciones.gov.py/licitaciones/adjudicacion/contrato/429380-marianela-arzamendia-salcedo-7.html</t>
  </si>
  <si>
    <t>EMPORIO FERRETERÍA S.R.L</t>
  </si>
  <si>
    <t>https://www.contrataciones.gov.py/licitaciones/adjudicacion/contrato/429380-emporio-ferreteria-s-r-l-4.html</t>
  </si>
  <si>
    <t>CONTRATACIÓN DIRECTA N° 39/2023 “SERVICIO DE AUDITORÍA EXTERNA DE LOS ESTADOS FINANCIEROS 2022”.</t>
  </si>
  <si>
    <t>CCP – CONSULTORÍA CONTABLE PATRIMONIAL DE RICARDO OLMEDO</t>
  </si>
  <si>
    <t>https://www.contrataciones.gov.py/licitaciones/adjudicacion/425495-servicio-auditoria-externa-estados-financieros-2022-1/resumen-adjudicacion.html</t>
  </si>
  <si>
    <t>CONTRATACIÓN DIRECTA Nº 51/23 “ADQUISICION DE ALFOMBRA PARA EL ESPIGON PRESIDENCIAL DEL AISP”.</t>
  </si>
  <si>
    <t>JUST IN TIME S.A</t>
  </si>
  <si>
    <t>https://www.contrataciones.gov.py/licitaciones/adjudicacion/432182-adquisicion-alfombras-espigon-presidencial-aisp-1/resumen-adjudicacion.html</t>
  </si>
  <si>
    <t>CONTRATACIÓN DIRECTA N° 03/2023 “ADQUISICIÓN DE BANDERAS PARA EL AISP, AIG Y DMH”.</t>
  </si>
  <si>
    <t>MRV INDUMENTARIA DE ROSA MARÍA TALAVERA</t>
  </si>
  <si>
    <t>https://www.contrataciones.gov.py/licitaciones/adjudicacion/425223-adquisicion-banderas-aisp-aig-dmh-1/resumen-adjudicacion.html</t>
  </si>
  <si>
    <t>LICITACIÓN POR CONCURSO DE OFERTAS N° 02/2023 “SUMINISTRO DE INSTALACIÓN Y PUESTA EN SERVICIO DE INFRAESTRUCTURA TECNOLÓGICA PARA EL HANGAR DEL INAC - AD REFERÉNDUM”.</t>
  </si>
  <si>
    <t>PARASUR S.A</t>
  </si>
  <si>
    <t>Contrataciones.gov.py/licitaciones/adjudicacion/422659-suministro-instalacion-puesta-servicio-infraestructura-tecnologica-hangar-inac-ad-re-1/resumen-adjudicacion.html</t>
  </si>
  <si>
    <t>CONTRATACIÓN DIRECTA Nº 49/23 “ADQUISICION E INSTALACION DE EQUIPOS DE AERA DE JUEGOS DEL PATIO DE LA GUARDERIA”.</t>
  </si>
  <si>
    <t>https://www.contrataciones.gov.py/licitaciones/adjudicacion/431871-adquisicion-e-instalacion-equipos-area-juegos-patio-guarderia-1/resumen-adjudicacion.html</t>
  </si>
  <si>
    <t xml:space="preserve">LICITACION POR CONCURSO DE OFERTAS LCO N° 09/2023 “MANTENIMIENTO DE MANGAS TELESCOPICAS DEL AISP Y DEL AIG”. </t>
  </si>
  <si>
    <t>OMNI S.A</t>
  </si>
  <si>
    <t>Pendiente de emision del CC</t>
  </si>
  <si>
    <t>https://www.contrataciones.gov.py/licitaciones/adjudicacion/contrato/425264-omni-s-a-1.html</t>
  </si>
  <si>
    <t>CONTRATACIÓN DIRECTA Nº 16/23 “CONTRATACIÓN DE SERVICIO DE ENCUADERNACIÓN”</t>
  </si>
  <si>
    <t>G&amp;B DE CATALINA ALMADA</t>
  </si>
  <si>
    <t>https://www.contrataciones.gov.py/licitaciones/adjudicacion/contrato/425372-catalina-beatriz-almada-1.html</t>
  </si>
  <si>
    <t>CONTRATACIÓN DIRECTA Nº 54/23 “SERVICIO DE MANTENIMIENTO Y REPARACION DE GENERADOR DE HIDROGENO DEL AISP DMH-DINAC”.</t>
  </si>
  <si>
    <t>EBERHARD LEWKOWITZ S.R.L</t>
  </si>
  <si>
    <t>https://www.contrataciones.gov.py/licitaciones/adjudicacion/contrato/433405-eberhard-lewkowitz-s-r-l-1.html</t>
  </si>
  <si>
    <t>LICITACION POR CONCURSO DE OFERTAS N° 14/2023 “RECARGA DE EXTINTORES PARA LA DINAC”</t>
  </si>
  <si>
    <t>OXIPAR S.A</t>
  </si>
  <si>
    <t>https://www.contrataciones.gov.py/licitaciones/adjudicacion/contrato/425276-oxipar-s-a-1.html</t>
  </si>
  <si>
    <t xml:space="preserve">LA DISCIPLINA S.A., </t>
  </si>
  <si>
    <t xml:space="preserve">CONSTRUMIX DE RICARDO GONZÁLEZ </t>
  </si>
  <si>
    <t xml:space="preserve">DISTRUBUIDORA JASY S.A., </t>
  </si>
  <si>
    <r>
      <t>LICITACIÓN POR CONCURSO DE OFERTAS N° 12/2022 “MANTENIMIENTO DE JARDINERÍA DEL AIG Y AISP”.</t>
    </r>
    <r>
      <rPr>
        <b/>
        <u/>
        <sz val="11"/>
        <color theme="1"/>
        <rFont val="Calibri"/>
        <family val="2"/>
        <scheme val="minor"/>
      </rPr>
      <t xml:space="preserve"> </t>
    </r>
  </si>
  <si>
    <r>
      <t>LICITACIÓN POR CONCURSO DE OFERTAS N° 52/2023 “CONTRATACIÓN DE SERVICIO DE LIMPIEZA PARA EL MINISTERIO DE DEFENSA NACIONAL”.</t>
    </r>
    <r>
      <rPr>
        <b/>
        <u/>
        <sz val="11"/>
        <color theme="1"/>
        <rFont val="Calibri"/>
        <family val="2"/>
        <scheme val="minor"/>
      </rPr>
      <t xml:space="preserve"> </t>
    </r>
  </si>
  <si>
    <t>BIENES DE CONSUMODE OFICINAS E INSUMOS</t>
  </si>
  <si>
    <t>OTROS GASTOS DE INVERSION Y REPARACION MAYORES</t>
  </si>
  <si>
    <t>Ejecutado (1º, 2º y 3er Trimestre)</t>
  </si>
  <si>
    <t>Boletin Especial Fin de Semana</t>
  </si>
  <si>
    <t>Boletín Especial Bajas Temperaturas</t>
  </si>
  <si>
    <t>Boletin Meteorológico Diario</t>
  </si>
  <si>
    <t>Briefing para la B. Yasyreta</t>
  </si>
  <si>
    <t>Sondeo Atmosférico</t>
  </si>
  <si>
    <t>Datos OPMET</t>
  </si>
  <si>
    <t xml:space="preserve">Cursos </t>
  </si>
  <si>
    <t>3.1 Nivel de Cumplimiento  de Mínimo de Información Disponible - Transparencia Activa Ley 5189/14</t>
  </si>
  <si>
    <t>GESTION PARA LA ADQUISICIÓN DE SOFTWARE INTEGRADOR DE PRONÓSTICOS METEOROLÓGICOS  Y AVISOS METEOROLÓGICOS</t>
  </si>
  <si>
    <t>BRINDAR UNA HERRAMIENTA QUE FACILITE LA GENERACIÓN DE PRONÓSTICOS METEOROLÓGICOS</t>
  </si>
  <si>
    <t>GENERAR PRONÓSTICOS DEL TIEMPO A UN MAYOR PLAZO Y SOBRE MAS LOCALIDADES DEL PAIS.</t>
  </si>
  <si>
    <t>USUARIO EN GENERAL / PREDICTORES</t>
  </si>
  <si>
    <t>OPTIMIZAR LA GENERACION DE LOS DISTINTOS PRODUCTOS DEL  DAPT</t>
  </si>
  <si>
    <t>LPN N° 425483</t>
  </si>
  <si>
    <t>GESTION PARA LA ADQUISICION DE ESTACIÓN METEOROLÓGICA AERONÁUTICA PARA EL AISP</t>
  </si>
  <si>
    <t>ADQUIRIR EQUIPOS DE MEDICIÓN DE ULTIMA GENERACIÓN PARA EL AISP</t>
  </si>
  <si>
    <t>SEGUIR DOTANDO DEI NSTRUMENTACIÓN DE LA MAYOR PRECISION Y TECNOLOGIA AL AISP</t>
  </si>
  <si>
    <t>DINAC - COMUNIDAD AERONÁUTICA</t>
  </si>
  <si>
    <t>CONTRIBUIR A LA SEGUIRDAD OPERACIONAL DEL AISP</t>
  </si>
  <si>
    <t>https://www.contrataciones.gov.py/licitaciones/planificacion/425544-adquisicion-estacion-awos-categoria-2-aisp-dmh-1.html</t>
  </si>
  <si>
    <t xml:space="preserve">GESTIÓN PARA LA ELABORACIÓN DE BOLETINES METEOROLÓGICOS DIARIOS </t>
  </si>
  <si>
    <t>BRINDAR PRONOSTICOS DEL TIEMPO A 5 DIAS PARA LA CAPITAL DEL PAIS Y A 3 DIAS PARA LAS CAPITALES DEPARTAMENTALES</t>
  </si>
  <si>
    <t>INFORMAR A LA PROBLACIÓN CON LOS PRONOSTICOS DIARIOS DE LAS POSIBLES CONDICIONES FUTURAS DEL TIEMPO</t>
  </si>
  <si>
    <t>GESTIÓN PARA LA ELABORACIÓN DE BOLETINES ESPECIALES</t>
  </si>
  <si>
    <t>BRINDAR PERSPECTIVAS DE LAS CONDICIONES ATIPICAS O SEVERAS DEL TIEMPO PREVISTAS</t>
  </si>
  <si>
    <t xml:space="preserve">PRESERVAR LAS VIDAS Y BIENES DE LAS PERSONAS </t>
  </si>
  <si>
    <t>GESTION PARA LA REALIZACIÓN DEL BRIEFING METEOROLOGICO PARA LA B. YASYRETA</t>
  </si>
  <si>
    <t xml:space="preserve">BRINDAR UN RESUMEN DE LAS CONDICIONES PREVISTAS EN LA CUENCA DE INTERES </t>
  </si>
  <si>
    <t>BRINDAR SOPORTE PARA LA TOMA DE DECISIONES POR PARTE DE FUNCIONARIOS DE LA B. YASYRETA</t>
  </si>
  <si>
    <t>FUNCIONARIOS DE LA B. YASYRETA</t>
  </si>
  <si>
    <t>BRINDAR SOPORTE CON INFORMACION  ACTUALIZADA REFERENTE A LAS PREVISIONES PARA LA TOMA DE DECISIONES</t>
  </si>
  <si>
    <t xml:space="preserve">GESTIÓN PARA LA ELABORACIÓN DE BOLETINES METEOROLÓGICOS DIARIOS  ESPECIALES PARA FIN DE SEMANA, FECHAS FESTIVAS, ACONTECIMIENTOS DE MASICA CONCURRENCIA, USUARIOS EN GENERAL. </t>
  </si>
  <si>
    <t xml:space="preserve">ELABORAR Y BRINDAR PRONOSTICOS METEOROLOGICOS ACTUALIZADOS PARA LOS DIFERENTES USUARIOS, DE MANERA PERSONALIZADA </t>
  </si>
  <si>
    <t xml:space="preserve">PROVEER INFORMACION OPORTUNA </t>
  </si>
  <si>
    <t>GESTION PARA LA ELABORACION DE DATOS OPMET AISP-AIG Y AERODROMOS INTERIOR</t>
  </si>
  <si>
    <t xml:space="preserve">ELABORAR INFORMACION METEOROLOGICA Y MENSAJES AERONÁUTICOS </t>
  </si>
  <si>
    <t>BRINDAR INFORMACION AERONÁUTICA ACERCA DE LAS CONDICIONES EN CADA AEROPUERTO, COMO ASI TAMBIEN UN PRONOSTICO  PARA DICHOS AIG Y AISP.</t>
  </si>
  <si>
    <t>COMUNIDAD AERONÁUTICA</t>
  </si>
  <si>
    <t>GARANTIZAR LAS OPERACIONES AERONAUTICAS</t>
  </si>
  <si>
    <t>GESTIÓN PARA LA REALIZACIÓN DE CURSOS DICTADOS POR PERSONAL DE LA GPM, DIRIGIDOS A FUNCIONARIOS EN GENERAL DE LA DINAC</t>
  </si>
  <si>
    <t xml:space="preserve"> 1-CURSO DE METEOROLOGÍA AERONÁUTICA BASICA  - INAC                                                                                  2- CURSO DE ACTUALIZACIÓN EN PREDICCIÓN BASADOS  EN MODELOS NUMERICOS DEL TIEMPO - INAC</t>
  </si>
  <si>
    <t>FORMACIÓN CONTÍNUA DEL PERSONAL DE LA DINAC</t>
  </si>
  <si>
    <t>FUNCIONARIOS DE LA DINAC</t>
  </si>
  <si>
    <t>FORTALECER LAS CAPACIDADES DE LOS FUNCIONARIOS</t>
  </si>
  <si>
    <t>https://virtual.inac.edu.py/</t>
  </si>
  <si>
    <t xml:space="preserve">GESTION PARA LA REALIZACIÓN DEL LLAMADO DE MANTENIMIENTO PARA EQUIPOS DEL SONDEO ATMOSFÉRICO </t>
  </si>
  <si>
    <t xml:space="preserve">GENERACIÓN DE UN PERFIL ATMOSFERICO </t>
  </si>
  <si>
    <t>REALIZAR MEDICIONES EN EL PERFIL VERTICAL DE LA ATMOSFERA, DE MANERA DIARIA DESDE EL AISP</t>
  </si>
  <si>
    <t>COMUNIDAD AERONÁUTICA Y METEOROLOGICA LOCAL E INTERNACIONAL</t>
  </si>
  <si>
    <t xml:space="preserve">CONOCIMIENTO DE LAS CONDICIONES ATMOSFERCIAS  Y APOYO A LAS OPERACIONES AERONAUTICAS </t>
  </si>
  <si>
    <r>
      <rPr>
        <sz val="11"/>
        <color theme="1"/>
        <rFont val="Calibri"/>
        <family val="2"/>
        <scheme val="minor"/>
      </rPr>
      <t xml:space="preserve">- AMHS </t>
    </r>
    <r>
      <rPr>
        <u/>
        <sz val="11"/>
        <color rgb="FF1155CC"/>
        <rFont val="Calibri"/>
        <family val="2"/>
        <scheme val="minor"/>
      </rPr>
      <t>https://www.redemet.aer.mil.br/</t>
    </r>
    <r>
      <rPr>
        <sz val="11"/>
        <color theme="1"/>
        <rFont val="Calibri"/>
        <family val="2"/>
        <scheme val="minor"/>
      </rPr>
      <t xml:space="preserve">  </t>
    </r>
    <r>
      <rPr>
        <u/>
        <sz val="11"/>
        <color rgb="FF1155CC"/>
        <rFont val="Calibri"/>
        <family val="2"/>
        <scheme val="minor"/>
      </rPr>
      <t>https://www.meteorologia.gov.py/metaeronautica/</t>
    </r>
  </si>
  <si>
    <r>
      <t>ID de Licitación</t>
    </r>
    <r>
      <rPr>
        <sz val="11"/>
        <color rgb="FF333333"/>
        <rFont val="Calibri"/>
        <family val="2"/>
        <scheme val="minor"/>
      </rPr>
      <t> </t>
    </r>
    <r>
      <rPr>
        <b/>
        <sz val="11"/>
        <color rgb="FF005E7F"/>
        <rFont val="Calibri"/>
        <family val="2"/>
        <scheme val="minor"/>
      </rPr>
      <t>433405</t>
    </r>
  </si>
  <si>
    <t>Auditorías Externas - Direccion de Meteorologia e Hidrologia</t>
  </si>
  <si>
    <t>1 y 2 de febrero de 2023.</t>
  </si>
  <si>
    <t>Auditoría del Sistema de Gestión de la Calidad bajo Norma ISO 9001:2015.</t>
  </si>
  <si>
    <t>Informe de auditoría (ASR) -SGS Paraguay</t>
  </si>
  <si>
    <t>Comisiones de servicio, asesoramiento MADES y UCA, relevamiento Estacion Villa Florida, mantenimiento de estaciones hidrologicos, y visualizacion de datos</t>
  </si>
  <si>
    <t>Evidencias en informes con expedientes</t>
  </si>
  <si>
    <t>Inicios de trabajos coordinados con FIUNA para monitoreo Rios</t>
  </si>
  <si>
    <t>Inspeccion, verificacion de funcionamiento y recuperacion de datos semanal de punto de control hidrologico de Arroyo Mburicaco</t>
  </si>
  <si>
    <t xml:space="preserve"> https://drive.google.com/drive/folders/1D6H5XWsrXc44sBdW87j1G41PR0Z-V6kx?usp=sharing</t>
  </si>
  <si>
    <t>Captación de datos hidrológicos en convenio con DMH-DINAC</t>
  </si>
  <si>
    <t>https://www.meteorologia.gov.py/nivel-rio/vermas_convencional.php?code=2000086029</t>
  </si>
  <si>
    <t xml:space="preserve">Evidencias en Correos Electronicos  y Expedientes Informes para Trabajos Coordinados, transferencias de informacion </t>
  </si>
  <si>
    <t>Línea baja operacional Aeropuerto Internacional Guaraní</t>
  </si>
  <si>
    <t>Departamento Meteorología Aeronáutica - AIG</t>
  </si>
  <si>
    <t>https://cicplata.org/es/noticias/un-nuevo-sistema-soporte-para-la-toma-de-decisiones-de-la-cuenca-del-plata-esta-disponible-online/</t>
  </si>
  <si>
    <t>Representacion Tecnica ante el Consejo Asesor en la Tercera Reunion Bilateral de la Comision Mixta Paraguayo Argentina del Rio Parana COMIP.</t>
  </si>
  <si>
    <t>Acta de reunion</t>
  </si>
  <si>
    <t>Participacion en  Taller de Modelación Climática e Hidrológica y Estudios de Proyección de Demanda</t>
  </si>
  <si>
    <t>Recibir directrices y capacitacion en la modelacion hidroclimatica para nuestra región</t>
  </si>
  <si>
    <t>Promover el conocimiento y avances en las mejoras de la proyeccion hidroclimatica para nuestro pais y la region</t>
  </si>
  <si>
    <t>Población general</t>
  </si>
  <si>
    <t xml:space="preserve">Propiciar  reuniones con técnicos de organizaciones que realizan mediciones de carácter hidrologico (MADES, Proyecto CIMA) </t>
  </si>
  <si>
    <t>Mejorar el nivel de respuesta de las  estaciones automaticas de indole hidrologica</t>
  </si>
  <si>
    <t>Aumentar la cantidad y calidad de mediciones hidrologicas sobre nuestro pais</t>
  </si>
  <si>
    <t>Provisión de información técnica para la correcta recepción y provisión de datos</t>
  </si>
  <si>
    <t>https://public.wmo.int/en/events/workshops/second-ffgs-global-workshop</t>
  </si>
  <si>
    <t>Atención a los medios de prensa, radial y televisivo sobre la sequía y la bajante histórica de los ríos Paraguay y Paraná y actualmente sobre El Niño 20223/2024.</t>
  </si>
  <si>
    <t>DIRECCION DE METEOROLOGIA E HIDROLOGIA</t>
  </si>
  <si>
    <t>DIRECCION DE AERONAUTICA</t>
  </si>
  <si>
    <t xml:space="preserve"> ELABORAR NORMAS Y REGLAMENTOS PARA LOS SERVICIOS DE NAVEGACIÓN AÉREA, DE CONFORMIDAD CON LOS PROCEDIMIENTOS Y ESTÁNDARES DE LA CALIDAD, LA LEGISLACIÓN NACIONAL E INTERNACIONAL Y LAS RECOMENDACIONES DE LA OACI.</t>
  </si>
  <si>
    <t>http://www.dinac.gov.py/v3/index.php/dinac/subdirecciones/sub-direccion-de-navegacion-aerea/item/2422-politica-y-objetivos-de-calidad-de-la-gnna]</t>
  </si>
  <si>
    <t xml:space="preserve">FOMENTAR SERVICIOS AÉREOS NACIONALES E INTERNACIONALES </t>
  </si>
  <si>
    <t>ESTABLECER BASES DE IGUAL OPORTUNIDAD A UN COSTO COMPETITIVO, FACILITANDO A LAS LINEAS AEREAS EL DISEÑO DE SUS RUTAS.</t>
  </si>
  <si>
    <t>http://www.dinac.gov.py/v3/index.php/dinac/subdirecciones/sub-direccion-de-transporte-aereo</t>
  </si>
  <si>
    <t>CUMPLIMINETO DE COMPETENCIAS TECNICAS AERONAUTICAS</t>
  </si>
  <si>
    <t>ESTABLECER LA NORMATIVA QUE PERMITA LA OPERACIÓN Y EL DESARROLLO DEL SECTOR AERONÁUTICO NACIONAL, FISCALIZANDO EFICAZMENTE EL CUMPLIMIENTO DE  LAS OPERACIONES Y AERONAVEGABILIDAD DE LA AVIACIÓN GENERAL, COMERCIAL Y CERTIFICACIÓN DE EXPLOTADORES DE SERVICIOS AÉREOS. APLICANDO LOS PROGRAMAS DE PREVENCIÓN CORRESPONDIENTES</t>
  </si>
  <si>
    <t>http://www.dinac.gov.py/v3/index.php/dinac/subdirecciones/sub-direccion-de-normas-de-vuelo/item/57-subdireccion-de-normas-de-vuelo</t>
  </si>
  <si>
    <t xml:space="preserve"> SEGURIDAD DE LA AVIACIÓN CIVIL</t>
  </si>
  <si>
    <t>ELABORA, APLICA, AUDITA Y VIGILA EL CUMPLIMIENTO DE LAS NORMAS, MÉTODOS Y PROCEDIMIENTOS PARA SALVAGUARDAR A LA AVIACIÓN CIVIL CONTRA ACTOS DE INTERFERENCIA ILÍCITA, TENIENDO PRESENTE LA SEGURIDAD, REGULARIDAD Y LA EFICACIA DE LOS VUELOS.</t>
  </si>
  <si>
    <t>http://www.dinac.gov.py/v3/index.php/dinac/subdirecciones/sub-direccion-de-seguridad-de-la-aviacion-civil</t>
  </si>
  <si>
    <t>6.2 Gestión de Riesgos de Corrupción</t>
  </si>
  <si>
    <t>SUBDIRECCION DE SEGURIDAD DE LA AVIACION CIVIL - SAVSEC</t>
  </si>
  <si>
    <t xml:space="preserve">SEGURIDAD OPERACIONAL </t>
  </si>
  <si>
    <t>APROBACION DE LOS DISTINTOS TRABAJOS AEREO (LANZAMIENTO DE PARACAIDISTAS, VUELO DE DRON, FESTIVAL AEREO, JUEGO DE LUCES Y HUMO)</t>
  </si>
  <si>
    <t>APROBADO SETENTA Y CINCO (75) EN 3er TRIMESTRE</t>
  </si>
  <si>
    <t xml:space="preserve">SEGURIDAD OPERACIONAL  </t>
  </si>
  <si>
    <t>NORMAS Y REGLAMENTOS  ACTUALIZADOS CONFORME A LA AMDT OACI</t>
  </si>
  <si>
    <t>GRUPO DE INSPECCION ANS - GIANS</t>
  </si>
  <si>
    <t>CUMPLIMIENTO DEL PLAN DE INSPECTORIA ANUAL  100%</t>
  </si>
  <si>
    <t>PROVEEDOR DE SERVICIO DE NAVEGACION AEREA</t>
  </si>
  <si>
    <t>DINAC RES N° 36/2023 APROBACION DEL PLAN DE INSPECCION 2023</t>
  </si>
  <si>
    <t xml:space="preserve"> INFORMES DE LAS INSPECCIONES REALIZADAS CON HALLAZGOS ENCONTRADOS </t>
  </si>
  <si>
    <t xml:space="preserve">DINAC RES N° 375/2023 APROBACION DELPLAN ANUAL DE INSPECTORIA DE AERODROMOS </t>
  </si>
  <si>
    <t>NORMAS Y REGLAMENTOS  ACTUALIZADOS</t>
  </si>
  <si>
    <t>ACTUALIZACION DEL REGLAMENTO</t>
  </si>
  <si>
    <t>HABILITACION DE PISTAS</t>
  </si>
  <si>
    <t>CONSTANCIA DE CERTIFICACION DE SEGURIDAD OPERACIONAL A AERODROMOS Y PISTAS, META ANUAL SETENTA Y SEIS (76)</t>
  </si>
  <si>
    <t>CERTIFICADOS ENTREGADOS  CUARENTA Y SEIS (46)</t>
  </si>
  <si>
    <t>INFORME DE CUANTIFICACION DE METAS Y EVALUACION PRESUPUESTARIA</t>
  </si>
  <si>
    <t>IMPULSAR Y MANTENER POLÍTICA AEROCOMERCIAL DE CIELOS ABIERTOS, GRADUALMENTE CON TODOS LOS ESTADOS MIEMBROS DE LA OACI</t>
  </si>
  <si>
    <t xml:space="preserve">GESTIONAR Y ACTUALIZAR INSTRUMENTOS BILATERALES Y MULTILATERALES LIBERALIZADOS E INCENTIVOS ECONÓMICOS A LOS EXPLOTADORES AÉREOS - </t>
  </si>
  <si>
    <t xml:space="preserve">1) IMPLEMENTAR POLÍTICAS INSTITUCIONALES DE IMPACTO NACIONAL E INTERNACIONAL ORIENTADAS AL DESARROLLO DE LA AVIACIÓN </t>
  </si>
  <si>
    <t>COMPAÑÍAS AÉREAS, PASAJEROS, AUTORIDAD AERONAÚTICA</t>
  </si>
  <si>
    <t>AVANCES DE NEGOCIACIONES BILATERALES CON LOS ESTADOS REMITIENDO LOS TEXTOS ANALIZADOS COMO PROPUESTA DE LA AAC PY .</t>
  </si>
  <si>
    <t>MEMORANDUM Y NOTAS P/DINAC</t>
  </si>
  <si>
    <t>2) ADOPTAR LAS POLÍTICAS EN EL SECTOR DEL TRANSPORTE AÉREO A FIN DE GARANTIZAR QUE LOS SERVICIOS AEROCOMERCIALES NACIONALES E INTERNACIONALES SEAN EFECTUADOS CONFORME CON LAS LEYES Y REGLAMENTOS APLICABLES PARA PROMOVER EL DESARROLLO DEL SECTOR, ASIMISMO COORDINAR LAS RELACIONES DE LA DINAC CON LOS ORGANISMOS INTERNACIONALES DE LA AVIACIÓN CIVIL Y FOMENTAR LA CREACIÓN DE UN CENTRO DE CONVERGENCIA  DE VUELOS INTERNACIONALES</t>
  </si>
  <si>
    <t>APLICACIÓN DE LOS DERECHOS DE TRÁFICO A COMPAÑÍAS AÉREAS NACIONALES E INTERNACIONALES PARA LA EXPLOTACIÓN DE LOS SERVICIOS AÉREOS.</t>
  </si>
  <si>
    <t xml:space="preserve">DICTAMEN ,NOTAS P/DINAC Y PROYECTOS DE RESOLUCIONES. </t>
  </si>
  <si>
    <t>3) REALIZAR LOS ESTUDIOS ECONÓMICOS NECESARIOS PARA DETERMINAR LOS COSTOS DE EXPLOTACIÓN DEL TRANSPORTE AÉREO, LAS TARIFAS DE LOS SERVICIOS AEROCOMERCIALES COMO TAMBIÉN DISPONER DE DATOS ESTADÍSTICOS DE LA AVIACIÓN CIVIL PARA REALIZAR ESTUDIOS ECONÓMICOS DEL TRANSPORTE AÉREO NACIONAL E INTERNACIONAL.</t>
  </si>
  <si>
    <t>COMPAÑÍAS AÉREAS, ESCUELAS DE INSTRUCCIÓN, ORGANIZACIÓN DE MANTENIMIENTO APROBADAS, TRABAJO AÉREO</t>
  </si>
  <si>
    <t>ANÁLISIS Y EVALUACIÓN DE LOS DOCUMENTOS ECONOMICO-FINANCIEROS REMITIDOS POR LA COMPAÑÍA EN EL MARCO DE LA AUDITORÍA CONTINUA A LAS EMPRESAS QUE CUENTAN CON UNA CETRIFICACIÓN DINAC.</t>
  </si>
  <si>
    <t>DICTAMENES Y MEMORANDUM ECONOMICO-FINANCIERO</t>
  </si>
  <si>
    <t>4) AUDITAR A LOS EXPLOTADORES TITULARES DE  CERTIFICADO VIGENTE RELATIVO A AUTORIDADES DE LA AVIACIÓN CIVIL NACIONAL E INTERNACIONAL,  A FIN DE VERIFICAR LA CAPACIDAD ECONÓMICA FINANCIERA DEL MISMO.</t>
  </si>
  <si>
    <t>INFORME DE AUDITORIA , DICTAMENES Y MEMORANDUM ECONOMICO-FINANCIERO</t>
  </si>
  <si>
    <t xml:space="preserve">REGLAMENTO DINAC 601, SOBRE LA EVALUACION DE LA CAPACIDAD JURIDICA Y ECONOMICA-FINANCIERA DE LOS SOLICITANTES DE CERTIFICADOS CESA, COA, CIAC-CEAC Y OMA </t>
  </si>
  <si>
    <t>AUTORIZACION DE VUELOS NO REGULARES</t>
  </si>
  <si>
    <t>REMISIÓN MENSUAL DE CANTIFICACIÓN DE PRODUCTOS DE LA GERENCIA DE LICENCIAS AL PERSONAL AERONÁUTICO</t>
  </si>
  <si>
    <t>COMUNIDAD AERONÁUTICA. SATISFECHA</t>
  </si>
  <si>
    <t xml:space="preserve">SE REMITIERON 3 (TRES) </t>
  </si>
  <si>
    <t>MEMOS GPEL N° 68, 75 Y 86/2023</t>
  </si>
  <si>
    <t xml:space="preserve">SE REMITIERON 10 (DIEZ) </t>
  </si>
  <si>
    <t>SE OTORGARON 216 (DOSCIENTOS DIECISEIS)</t>
  </si>
  <si>
    <t xml:space="preserve">PLANILLA ELECTRÓNICA DE REGISTROS. </t>
  </si>
  <si>
    <t>CUMPLIDO, 234 (DOSCIENTOS TREINTA Y CUATRO)</t>
  </si>
  <si>
    <t>RESPUESTAS A EXPEDIENTES</t>
  </si>
  <si>
    <t>CUMPLIDO, 101 (CIENTO UNO)</t>
  </si>
  <si>
    <t>DICTAMENES N°242,275 Y 322/2023</t>
  </si>
  <si>
    <t>INSPECCIÓN DE CENTROS DE INSTRUCCIÓN</t>
  </si>
  <si>
    <t>CUMPLIDO, 3 ( TRES)</t>
  </si>
  <si>
    <t>ACTAS FIRMADAS ENTRE LOS CIACs AFECTADOS Y LOS INSPECTORES DESIGNADOS POR LA DINAC</t>
  </si>
  <si>
    <t>GERENCIA DE AERONAVEGABILIDAD</t>
  </si>
  <si>
    <t>CERTIFICADOS DE AERONAVEGABILIDAD</t>
  </si>
  <si>
    <t>EMITIR CERTIFICADO DE AERONAVEGABILIDAD</t>
  </si>
  <si>
    <t xml:space="preserve">21 (VEINTIUNO) CERTIFICADOS SOLICITADOS EN EL TRIMESTRE </t>
  </si>
  <si>
    <t>USUARIOS DE SERVICIOS AERONAUTICOS</t>
  </si>
  <si>
    <t>18 (DIECIOCHO) CERTIFICADOS EMITIDOS</t>
  </si>
  <si>
    <t>INFORME DE GESTION DEL 2do TRIMESTRE</t>
  </si>
  <si>
    <t xml:space="preserve"> LA PROTECCION CONTRA ACTOS DE INTERFERENCIA ILICITA PARA ELLO ELABORA Y MANTIENE ACTUALIZADA LAS NORMAS NACIONALES</t>
  </si>
  <si>
    <t>AEROPUERTOS, EXPLOTADORES DE AERONAVES, PROVEEDORES DE SERVICIOS, OTROS</t>
  </si>
  <si>
    <t>APROBACION DE PROGRAMAS DE SEGURIDAD</t>
  </si>
  <si>
    <t>2) PLANIFICAR Y EJECUTAR LAS ACTIVIDADES DE VIGILANCIA PARA VERIFICAR LA EFICACIA DE LAS MEDIDAS DE SEGURIDAD APLICADAS POR LAS ENTIDADES CON RESPONSABILIDAD EN MATERIA DE SEGURIDAD DE AVIACION CIVIL, CONFORME AL ALCANCE DEFINIDO POR EL SISTEMA DE GESTION DE CALIDAD</t>
  </si>
  <si>
    <t>AUDITORIAS DE SEGURIDAD, INSPECCIONES, PRUEBAS</t>
  </si>
  <si>
    <t>INFORMES DE AUDITORIAS, ACTAS DE INSPECCION</t>
  </si>
  <si>
    <t>GERENCIA ADMINISTRATIVA - DAC</t>
  </si>
  <si>
    <r>
      <rPr>
        <b/>
        <sz val="11"/>
        <color theme="1"/>
        <rFont val="Calibri"/>
        <family val="2"/>
        <scheme val="minor"/>
      </rPr>
      <t>Observación:</t>
    </r>
    <r>
      <rPr>
        <sz val="11"/>
        <color theme="1"/>
        <rFont val="Calibri"/>
        <family val="2"/>
        <scheme val="minor"/>
      </rPr>
      <t xml:space="preserve"> EN EL TERCER TRIMESTRE 2023, TODAS LAS SOLICITUDES de Acceso a la Información Pública asignadas a la DINAC fueron debidamente respondidas en el plazo establecido en el marco legal. </t>
    </r>
  </si>
  <si>
    <t xml:space="preserve">BRINDAR INFORMACION ACTUALIZADA REFERENTE AL TIEMPO PARA LA TOMA DE DECISIONES  OPORTUNAS </t>
  </si>
  <si>
    <t>INFORMAR A LA POBLACIÓN EN GENERAL ANTE EVENTOS ADVERSOS DEL TIEMPO</t>
  </si>
  <si>
    <t>USUARIO EN GENERAL</t>
  </si>
  <si>
    <t>BRINDAR INFORMACION SOBRE LAS CONDICONES DEL TIEMPO PREVISTAS PARA EN FORMA PERSONALIZADA PARA CADA USUARIO SOLICITANTE</t>
  </si>
  <si>
    <t>INFORME DE GESTION DEL 3er TRIMESTRE</t>
  </si>
  <si>
    <t xml:space="preserve">INFORME DE GESTION DEL 3er TRIMESTRE - PUBLICADOS EN PAG WEB </t>
  </si>
  <si>
    <t>ACCON PRESENTADA POR EL PROVEEDOR DE SERVICIO PARA EL LEVANTAMIENTO DE SUS HALLAZGOS</t>
  </si>
  <si>
    <t>Proveedores internos y externos, usuarios internos y externos, población aeronautica</t>
  </si>
  <si>
    <t>IDENTIFICAR NIVELES DE CUMPLIMIENTO DE LAS NORMATIVAS VIGENTES EN MATERIA DE SEGURIDAD DE LA AVIACION CIVIL</t>
  </si>
  <si>
    <t>1) REVISAR INTEGRAMENTE QUE LOS PROGRAMAS DE SEGURIDAD, PROCEDIMIENTOS, ORIENTACIONES TECNICAS, DE OPERADORES AEREOPORTUARIOS, EXPLOTADORES DE AERONAVES Y PROVEEDORES DE SERVICIOS AEROPORTUARIOS CUMPLAN CON LAS NORMATIVAS EMANADAS Y/O ADOPTADAS POR EL ESTADO PARAGUAYO</t>
  </si>
  <si>
    <t>RESOLUCION DINAC N° 175/23; 171/23; 162/23; 163/23; 164/23; 172/23; 772/23; 487/23; CAP AVSEC 34/23; CAP; AVSEC 49/23</t>
  </si>
  <si>
    <r>
      <rPr>
        <b/>
        <sz val="12"/>
        <color theme="1"/>
        <rFont val="Calibri"/>
        <family val="2"/>
        <scheme val="minor"/>
      </rPr>
      <t>Observación:</t>
    </r>
    <r>
      <rPr>
        <sz val="12"/>
        <color theme="1"/>
        <rFont val="Calibri"/>
        <family val="2"/>
        <scheme val="minor"/>
      </rPr>
      <t xml:space="preserve"> 2 Personas decidieron no contestar y/o aclarar su sexo, computandose un total de 366 participantes.</t>
    </r>
  </si>
  <si>
    <t>Buzón de Sugerencias y Reclamos del Aeropuerto Internacional Silvio Pettirossi</t>
  </si>
  <si>
    <t>Implementado con relación a los servicios prestados por el AISP, para sus usuarios</t>
  </si>
  <si>
    <t>Administración del Aeropuerto Internacional Silvio Pettirossi</t>
  </si>
  <si>
    <t xml:space="preserve">Buzón obrante en el área - Documentación Administrativa </t>
  </si>
  <si>
    <t>Buzón  de Sugerencias y Reclamos del Aeropuerto Internacionall Guarani</t>
  </si>
  <si>
    <t>Implementado con relación a los servicios prestados por el AIG, para sus usuarios</t>
  </si>
  <si>
    <t>Administración del Aeropuerto Internacional Guaraní</t>
  </si>
  <si>
    <t>Buzón Suegerencias y Reclamos sobre los productos vinculados al Servicio de Información Aeronautica</t>
  </si>
  <si>
    <t>Implementado con relación a los productos vinculados al Servicio de Información Aeronáutica</t>
  </si>
  <si>
    <t>Dpto. de Servicio de Información Aeronáutica y Gerencia de Sistemas de Gestión de Calidad de la Dirección de Aeropuertos</t>
  </si>
  <si>
    <t xml:space="preserve">FL-CAL-09 Registro de Reclamos y Sugerencias - Documentación Administrativa </t>
  </si>
  <si>
    <t>Encuenta de Satisfacción del Usuario de los productos vinculados al Servicio de Información Aeronautica</t>
  </si>
  <si>
    <t>Encuesta Digital (Medicion Anual)</t>
  </si>
  <si>
    <t>Central telefonica del  Aeropuerto Internacional Silvio Pettirossi.</t>
  </si>
  <si>
    <t>Línea telefónica 24/7 para consulta de horarios de vuelo y atencion al usuario</t>
  </si>
  <si>
    <t>Departamento de Atencion al Usuario del Aeropuerto Internacional Silvio Pettirossi</t>
  </si>
  <si>
    <t>Lineas Telefónicas             021- 688-2000                      021-688-2211</t>
  </si>
  <si>
    <t>Central telefonica del  Aeropuerto Internacional Guarani.</t>
  </si>
  <si>
    <t>Departamento de Atencion al Usuario del Aeropuerto Internacional Guarani</t>
  </si>
  <si>
    <t>Linea Telefónica                  061-597-3000</t>
  </si>
  <si>
    <t>DIRECCIÓN DE AEROPUERTO</t>
  </si>
  <si>
    <t>TB - CAL - 01                                                                                                                              (12 indicadores)</t>
  </si>
  <si>
    <t>Indicadores de los Procesos Generales del Sistema de Gestión de Calidad  del Servicio de información Aeronáutica</t>
  </si>
  <si>
    <t>Frecuencia de medición anual - ultima medición 2022 .                                                                 No se cuentan con mediciones en el periodo solicitado.</t>
  </si>
  <si>
    <t>DIRECCION DE AEROPUERTO</t>
  </si>
  <si>
    <t>1°</t>
  </si>
  <si>
    <t>Mecanismos de participación ciudadana a nivel institucional</t>
  </si>
  <si>
    <t>Línea Transversal del Plan Nacional de Desarrollo 2030 - PND 2030: "Gestión Pública Eficiente y Transparente". Las iniciativas se encuentran vinculadas con el Objetivo de Desarrollo Sostenible (ODS) N°16, el cual trata sobre Paz, Justicia e Instituciones Sólidas, cuya meta N° 7 específicamente guarda relación con garantizar la adopción en todos los niveles de decisiones inclusivas, participativas y representativas que respondan a las necesidades</t>
  </si>
  <si>
    <t>Buzones de quejas y sugerencias</t>
  </si>
  <si>
    <t>2°</t>
  </si>
  <si>
    <t>Transparencia activa y pasiva de información pública institucional</t>
  </si>
  <si>
    <t>Línea Transversal del Plan Nacional de Desarrollo 2030 - PND 2030: "Gestión Pública Eficiente y Transparente". Las iniciativas se encuentran vinculadas con el Objetivo de Desarrollo Sostenible (ODS) N°16, el cual trata sobre Paz, Justicia e Instituciones Sólidas, cuya meta N°10 específicamente guarda relación con garantizar el acceso público a la información y proteger las libertades fundamentales, de conformidad con las leyes nacionales y los acuerdos internacionales</t>
  </si>
  <si>
    <t> https://transparencia.senac.gov.py/portal</t>
  </si>
  <si>
    <t>3°</t>
  </si>
  <si>
    <t>Canales de denuncias ciudadanas con seguimieto periódico</t>
  </si>
  <si>
    <t xml:space="preserve">PEI DINAC 2019-2023. Objetivo Estratégico N° 1. Mejorar el modelo de gestión institucional. Estrategia:  1.15.  Fortalecer el control de posibles hechos de corrupción que ingresen al Portal del Sistema de  Seguimientos de casos de la Secretaría Nacional Anticorrupción - SENAC                          </t>
  </si>
  <si>
    <t>Implementación de canales de diálogo social y participación ciudadana para la consulta y el monitoreo de políticas públicas.</t>
  </si>
  <si>
    <t>https://denuncias.gov.py/portal-publico</t>
  </si>
  <si>
    <t>4°</t>
  </si>
  <si>
    <t>Cumplimiento de requisito C.4.3 Rendición de Cuentas de la Norma de Requisitos Mínimos 2015</t>
  </si>
  <si>
    <t>Línea Transversal del Plan Nacional de Desarrollo 2030 - PND 2030: "Gestión Pública Eficiente y Transparente". Las iniciativas se encuentran vinculadas con el Objetivo de Desarrollo Sostenible (ODS) N°16, el cual trata sobre Paz, Justicia e Instituciones Sólidas, cuya meta N° 6 específicamente guarda relación con crear a todos los niveles instituciones eficaces y transparentes que rindan cuentas</t>
  </si>
  <si>
    <t xml:space="preserve">La rendición de cuentas se refiere al derecho que tiene la ciudadanía a estar informada con repecto a la gestión de las entidades públicas y al deber de la Máxima Autoridad de informar el resultado de su gestión , así como también se refiere a la obligación que tiene toda entidad pública de informar a los organismos de control sobre los asuntos pertinentes a su gestión y al uso de los recursos públicos. La mayor transparencia en la Gestión Pública y el desarrollo de una cultura de Rendición de Cuentas presenta avances importantes que contribuyen al mejor ejercicio de los derechos ciudadanos y a promover el desarrollo social. </t>
  </si>
  <si>
    <t>http://www.dinac.gov.py/v3/index.php/transparencia-y-anticorrupcion-dinac/rendicion-de-cuentas-al-ciudadano</t>
  </si>
  <si>
    <t>La Gestión Pública transparente y eficiente se orienta hacia la implementación de mecanismos de control del Estado para lograr aumentar la participación de los beneficiarios y usuarios en la vigilancia de los programas de los diferentes niveles de gobierno. Dos hitos importantes son las leyes de Transparencia son, primero, en la Ley N° 5189/14 que establece la obligatoriedad de la provisión de información en el uso de los recursos públicos sobre remuneraciones y otras retribuciones asignadas al servidor público; y, segundo, en la Ley No 5282/14 de libre acceso a la información pública por parte del ciudadano y transparencia gubernamental. Una iniciativa que promueve la transparencia, la participación y la rendición de cuentas en la administración pública es Gobierno Abierto.</t>
  </si>
  <si>
    <t>Gerente de Sistemas de Gestion de Calidad</t>
  </si>
  <si>
    <t>Lic. Gustavo Artemio Rodriguez Britez</t>
  </si>
  <si>
    <t xml:space="preserve">Asistente de Jefatura de Bienestar de Personas </t>
  </si>
  <si>
    <t>Administración General</t>
  </si>
  <si>
    <t>Mejorar el modelo de gestión institucional</t>
  </si>
  <si>
    <t>2.162 funcionarios</t>
  </si>
  <si>
    <t>Servicios Aeronáuticos</t>
  </si>
  <si>
    <t>Promover el fortalecimiento de los sistemas de vigilancia de la aviación civil, así como la mejora en la conectividad aérea y la protección del ambiente</t>
  </si>
  <si>
    <t>807 Certificados</t>
  </si>
  <si>
    <t>1.500 usuarios</t>
  </si>
  <si>
    <t>a) Servicios de Navegación Aérea vigilados, en cumplimiento a los estándares de la seguridad operacional establecida en la normativa vigente; b) Aseguramiento de la calidad del servicio prestado; c) Actividades de regulación y supervisión mejoradas; d) Operaciones aéreas seguras; e) Usuarios del transporte aéreo protegidos.</t>
  </si>
  <si>
    <t>Servicios Aeroportuarios</t>
  </si>
  <si>
    <t>Mejorar la gestión y la infraestructura aeroportuaria y de navegación aérea</t>
  </si>
  <si>
    <t>885.525 Servicios</t>
  </si>
  <si>
    <t>885.525 usuarios</t>
  </si>
  <si>
    <t>a) Pasajeros dentro de entornos confortables, saludables y seguros; b) Operaciones aéreas eficientes y seguras</t>
  </si>
  <si>
    <t>Servicios Meteorológicos</t>
  </si>
  <si>
    <t>Garantizar y optimizar la prestación de los Servicios Meteorológicos, Climáticos e Hidrológicos</t>
  </si>
  <si>
    <t>1.440.000 Informes</t>
  </si>
  <si>
    <t>7 millones de habitantes</t>
  </si>
  <si>
    <t xml:space="preserve"> a) Población nacional mejor informada y protegida; b) Operaciones aéreas seguras.</t>
  </si>
  <si>
    <t>Servicios de Formación en Aeronáutica</t>
  </si>
  <si>
    <t>Promover la formación de técnicos aeronáuticos acorde a la demanda de la industria</t>
  </si>
  <si>
    <t>56 Cursos</t>
  </si>
  <si>
    <t>1.700 personas</t>
  </si>
  <si>
    <t>Transferencias Consolidables</t>
  </si>
  <si>
    <t>No aplica.</t>
  </si>
  <si>
    <t>10 Cuotas</t>
  </si>
  <si>
    <t>Ministerio de Hacienda</t>
  </si>
  <si>
    <t>Se ha dado cumplimiento a las disposiciones contempladas en la Ley de Presupuesto vigente, en tiempo y forma.</t>
  </si>
  <si>
    <t xml:space="preserve">a) Operaciones aéreas seguras;  b) Cumplimiento de las disposiciones legales vigentes, en tiempo y forma; c) Usuarios del transporte aéreo protegidos; d) Pasajeros dentro de entornos confortables, saludables y seguros; e) Población nacional mejor informada y protegida.  </t>
  </si>
  <si>
    <t>Estaciones Meteorológicas operando*100/Estaciones Meteorológicas Instaladas</t>
  </si>
  <si>
    <t>https://www.meteorologia.gov.py/emas/</t>
  </si>
  <si>
    <t>Estaciones Hidrológicas operando*100/Estaciones Hidrológicas Instaladas</t>
  </si>
  <si>
    <t>https://www.meteorologia.gov.py/nivel-rio/indexautomatica.php</t>
  </si>
  <si>
    <t>Supuestos de irregularidades en el proceso de Normar, Certificar, Vigilar y Sancionar en los Sub Procesos de:           1) Gestión de Establecimiento y publicación de regulaciones, de conformidad a la Ley N° 1880/02 y los Anexos al Convenio de Chicago.                                                                     2) Gestión de las solicitudes de certificación de los usuarios, de conformidad a los reglamentos y procedimientos vigentes.                                                               3) Gestión de la ejecución del Plan de Vigilancia definido por cada sector regulador debidamente aprobado.                4) Gestión de antecedentes del evento de conformidad al DINAC R1100 y la Res. N° 790/13</t>
  </si>
  <si>
    <t>1) Resolución N° 2033 Por el cual se aprobó el Mapa de Riesgo de Corrupción de la DINAC, en el marco de la implementación del Componente de Gestión de Riesgo de Corrupción conforme al marco legal vigente en la materia.                                                                                         2) Reporte de Monitoreo y Seguimiento realizado por la Auditoría Interna en el marco de la implementación del Componente de Riesgo de Corrupción del proceso crítico seleccionado en el Mapa de Riesgo de Corrupción aprobado por Resolución DINAC N° 2033/2022.                 3) Actuaciones y Diligencias Administrativas: http://www.dinac.gov.py/v3/index.php/transparencia-y-anticorrupcion-dinac/gestion-de-riesgos-de-corrupcion</t>
  </si>
  <si>
    <t xml:space="preserve">Plan de Mejoramiento para 1) Implementar un sistema de control efectivo y eficiente de la gestión de la revisión y actualización de las regulaciones.                            2) Monitorear el proceso y personal responsable desde la recepción de la propuesta de enmienda hasta la publicación en la página web de la DINAC de la reglamentación.                       3) Implementar un sistema de control efectivo y eficiente en cada fase del proceso de certificación.                             4) Monitorear el proceso de selección de los funcionarios que integran el equipo certificador.                               5) Mejorar los controles sobre la veracidad de la información presentada por el usuario. </t>
  </si>
  <si>
    <t>SECRETARÍA GENERAL</t>
  </si>
  <si>
    <t>Coordinación MECIP - CGTIC - Secretaría General</t>
  </si>
  <si>
    <t>Resolución DINAC N° 667/2023 de fecha 16 de mayo de 2023.</t>
  </si>
  <si>
    <t>Aprobación del Procedimiento Administrativo de Buzones Físicos y Digital de quejas, reclamos, sugerencias, reconocimientos y/o felicitaciones  (QRSR) de la Dirección Nacional de Aeronáutica Civil</t>
  </si>
  <si>
    <t xml:space="preserve">Documentación Administrativa </t>
  </si>
  <si>
    <t>http://www.acronetwork.org/apps/eyes/index.html?skin=1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</si>
</sst>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1" formatCode="_ * #,##0_ ;_ * \-#,##0_ ;_ * &quot;-&quot;_ ;_ @_ "/>
    <numFmt numFmtId="164" formatCode="#,##0;[Red]#,##0"/>
  </numFmts>
  <fonts count="58">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sz val="11"/>
      <color theme="1"/>
      <name val="Calibri"/>
      <family val="2"/>
      <scheme val="minor"/>
    </font>
    <font>
      <b/>
      <u/>
      <sz val="14"/>
      <name val="Garamond"/>
      <family val="1"/>
    </font>
    <font>
      <sz val="11"/>
      <color theme="1"/>
      <name val="Garamond"/>
      <family val="1"/>
    </font>
    <font>
      <b/>
      <u/>
      <sz val="14"/>
      <color theme="1"/>
      <name val="Garamond"/>
      <family val="1"/>
    </font>
    <font>
      <sz val="12"/>
      <color theme="1"/>
      <name val="Garamond"/>
      <family val="1"/>
    </font>
    <font>
      <b/>
      <sz val="14"/>
      <color theme="1"/>
      <name val="Garamond"/>
      <family val="1"/>
    </font>
    <font>
      <b/>
      <sz val="12"/>
      <color theme="1"/>
      <name val="Garamond"/>
      <family val="1"/>
    </font>
    <font>
      <b/>
      <sz val="11"/>
      <color theme="1"/>
      <name val="Garamond"/>
      <family val="1"/>
    </font>
    <font>
      <b/>
      <u/>
      <sz val="13"/>
      <color theme="1"/>
      <name val="Garamond"/>
      <family val="1"/>
    </font>
    <font>
      <b/>
      <sz val="13"/>
      <color rgb="FF000000"/>
      <name val="Garamond"/>
      <family val="1"/>
    </font>
    <font>
      <b/>
      <sz val="13"/>
      <color theme="1"/>
      <name val="Garamond"/>
      <family val="1"/>
    </font>
    <font>
      <sz val="11"/>
      <color rgb="FFFF0000"/>
      <name val="Calibri"/>
      <family val="2"/>
      <scheme val="minor"/>
    </font>
    <font>
      <b/>
      <sz val="14"/>
      <color rgb="FF1809D9"/>
      <name val="Garamond"/>
      <family val="1"/>
    </font>
    <font>
      <sz val="11"/>
      <name val="Calibri"/>
      <family val="2"/>
      <scheme val="minor"/>
    </font>
    <font>
      <b/>
      <sz val="11"/>
      <color theme="1"/>
      <name val="Calibri"/>
      <family val="2"/>
      <scheme val="minor"/>
    </font>
    <font>
      <u/>
      <sz val="11"/>
      <color theme="10"/>
      <name val="Calibri"/>
      <family val="2"/>
      <scheme val="minor"/>
    </font>
    <font>
      <sz val="11"/>
      <color theme="1"/>
      <name val="Calibri"/>
      <family val="2"/>
    </font>
    <font>
      <b/>
      <sz val="11"/>
      <color theme="1"/>
      <name val="Calibri"/>
      <family val="2"/>
    </font>
    <font>
      <b/>
      <sz val="14"/>
      <color theme="1"/>
      <name val="Century Gothic"/>
      <family val="2"/>
    </font>
    <font>
      <b/>
      <sz val="24"/>
      <color theme="4" tint="-0.499984740745262"/>
      <name val="Calibri"/>
      <family val="2"/>
      <scheme val="minor"/>
    </font>
    <font>
      <u/>
      <sz val="12"/>
      <color theme="10"/>
      <name val="Times New Roman"/>
      <family val="1"/>
    </font>
    <font>
      <sz val="11"/>
      <color theme="1"/>
      <name val="Calibri"/>
      <family val="2"/>
      <scheme val="minor"/>
    </font>
    <font>
      <b/>
      <u/>
      <sz val="11"/>
      <color theme="1"/>
      <name val="Calibri"/>
      <family val="2"/>
      <scheme val="minor"/>
    </font>
    <font>
      <u/>
      <sz val="11"/>
      <color theme="1"/>
      <name val="Calibri"/>
      <family val="2"/>
      <scheme val="minor"/>
    </font>
    <font>
      <u/>
      <sz val="11"/>
      <color rgb="FF0000FF"/>
      <name val="Calibri"/>
      <family val="2"/>
      <scheme val="minor"/>
    </font>
    <font>
      <u/>
      <sz val="11"/>
      <color rgb="FF1155CC"/>
      <name val="Calibri"/>
      <family val="2"/>
      <scheme val="minor"/>
    </font>
    <font>
      <sz val="11"/>
      <color rgb="FF333333"/>
      <name val="Calibri"/>
      <family val="2"/>
      <scheme val="minor"/>
    </font>
    <font>
      <b/>
      <sz val="11"/>
      <color rgb="FF005E7F"/>
      <name val="Calibri"/>
      <family val="2"/>
      <scheme val="minor"/>
    </font>
    <font>
      <sz val="11"/>
      <color theme="10"/>
      <name val="Calibri"/>
      <family val="2"/>
      <scheme val="minor"/>
    </font>
    <font>
      <b/>
      <sz val="12"/>
      <color theme="1"/>
      <name val="Calibri"/>
      <family val="2"/>
      <scheme val="minor"/>
    </font>
    <font>
      <sz val="12"/>
      <color theme="1"/>
      <name val="Calibri"/>
      <family val="2"/>
      <scheme val="minor"/>
    </font>
    <font>
      <sz val="11"/>
      <color theme="4" tint="-0.249977111117893"/>
      <name val="Calibri"/>
      <family val="2"/>
      <scheme val="minor"/>
    </font>
    <font>
      <sz val="11"/>
      <color rgb="FF000000"/>
      <name val="Calibri"/>
      <family val="2"/>
    </font>
    <font>
      <u/>
      <sz val="11"/>
      <color rgb="FF0563C1"/>
      <name val="Calibri"/>
      <family val="2"/>
    </font>
  </fonts>
  <fills count="15">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
      <patternFill patternType="solid">
        <fgColor rgb="FFFFF2CC"/>
        <bgColor rgb="FFFFF2CC"/>
      </patternFill>
    </fill>
    <fill>
      <patternFill patternType="solid">
        <fgColor rgb="FFFEF2CB"/>
        <bgColor rgb="FFFEF2CB"/>
      </patternFill>
    </fill>
    <fill>
      <patternFill patternType="solid">
        <fgColor theme="5" tint="0.39997558519241921"/>
        <bgColor rgb="FFFFF2CC"/>
      </patternFill>
    </fill>
    <fill>
      <patternFill patternType="solid">
        <fgColor theme="4" tint="0.79998168889431442"/>
        <bgColor indexed="64"/>
      </patternFill>
    </fill>
    <fill>
      <patternFill patternType="solid">
        <fgColor theme="0"/>
        <bgColor theme="0"/>
      </patternFill>
    </fill>
    <fill>
      <patternFill patternType="solid">
        <fgColor theme="7" tint="0.79998168889431442"/>
        <bgColor rgb="FF000000"/>
      </patternFill>
    </fill>
  </fills>
  <borders count="2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diagonal/>
    </border>
    <border>
      <left style="medium">
        <color indexed="64"/>
      </left>
      <right style="thin">
        <color auto="1"/>
      </right>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thin">
        <color auto="1"/>
      </bottom>
      <diagonal/>
    </border>
  </borders>
  <cellStyleXfs count="9">
    <xf numFmtId="0" fontId="0" fillId="0" borderId="0">
      <alignment vertical="center"/>
    </xf>
    <xf numFmtId="9" fontId="24" fillId="0" borderId="0" applyFont="0" applyFill="0" applyBorder="0" applyAlignment="0" applyProtection="0"/>
    <xf numFmtId="0" fontId="22" fillId="0" borderId="0">
      <alignment vertical="center"/>
    </xf>
    <xf numFmtId="0" fontId="39" fillId="0" borderId="0" applyNumberFormat="0" applyFill="0" applyBorder="0" applyAlignment="0" applyProtection="0">
      <alignment vertical="center"/>
    </xf>
    <xf numFmtId="41" fontId="21" fillId="0" borderId="0" applyFont="0" applyFill="0" applyBorder="0" applyAlignment="0" applyProtection="0"/>
    <xf numFmtId="41" fontId="45" fillId="0" borderId="0" applyFont="0" applyFill="0" applyBorder="0" applyAlignment="0" applyProtection="0"/>
    <xf numFmtId="9" fontId="3" fillId="0" borderId="0" applyFont="0" applyFill="0" applyBorder="0" applyAlignment="0" applyProtection="0"/>
    <xf numFmtId="0" fontId="3" fillId="0" borderId="0">
      <alignment vertical="center"/>
    </xf>
    <xf numFmtId="41" fontId="3" fillId="0" borderId="0" applyFont="0" applyFill="0" applyBorder="0" applyAlignment="0" applyProtection="0"/>
  </cellStyleXfs>
  <cellXfs count="350">
    <xf numFmtId="0" fontId="0" fillId="0" borderId="0" xfId="0">
      <alignment vertical="center"/>
    </xf>
    <xf numFmtId="0" fontId="26" fillId="0" borderId="0" xfId="0" applyFont="1">
      <alignment vertical="center"/>
    </xf>
    <xf numFmtId="0" fontId="31" fillId="0" borderId="0" xfId="0" applyFont="1">
      <alignment vertical="center"/>
    </xf>
    <xf numFmtId="0" fontId="26" fillId="3" borderId="0" xfId="0" applyFont="1" applyFill="1">
      <alignment vertical="center"/>
    </xf>
    <xf numFmtId="0" fontId="28" fillId="3" borderId="0" xfId="0" applyFont="1" applyFill="1" applyAlignment="1">
      <alignment horizontal="center" vertical="center"/>
    </xf>
    <xf numFmtId="0" fontId="30" fillId="3" borderId="0" xfId="0" applyFont="1" applyFill="1" applyAlignment="1">
      <alignment horizontal="center" vertical="center"/>
    </xf>
    <xf numFmtId="0" fontId="30" fillId="2" borderId="1" xfId="0" applyFont="1" applyFill="1" applyBorder="1" applyAlignment="1" applyProtection="1">
      <alignment horizontal="center" vertical="center" wrapText="1"/>
      <protection locked="0"/>
    </xf>
    <xf numFmtId="0" fontId="26" fillId="0" borderId="0" xfId="0" applyFont="1" applyProtection="1">
      <alignment vertical="center"/>
      <protection locked="0"/>
    </xf>
    <xf numFmtId="0" fontId="28" fillId="0" borderId="0" xfId="0" applyFont="1" applyAlignment="1">
      <alignment horizontal="center" vertical="center"/>
    </xf>
    <xf numFmtId="0" fontId="22" fillId="8" borderId="1" xfId="0" applyFont="1" applyFill="1" applyBorder="1" applyAlignment="1">
      <alignment horizontal="center" vertical="top" wrapText="1"/>
    </xf>
    <xf numFmtId="0" fontId="40" fillId="8" borderId="1" xfId="0" applyFont="1" applyFill="1" applyBorder="1" applyAlignment="1">
      <alignment horizontal="center" vertical="center"/>
    </xf>
    <xf numFmtId="3" fontId="41" fillId="8" borderId="1" xfId="0" applyNumberFormat="1" applyFont="1" applyFill="1" applyBorder="1">
      <alignment vertical="center"/>
    </xf>
    <xf numFmtId="3" fontId="40" fillId="8" borderId="1" xfId="0" applyNumberFormat="1" applyFont="1" applyFill="1" applyBorder="1">
      <alignment vertical="center"/>
    </xf>
    <xf numFmtId="0" fontId="28" fillId="3" borderId="0" xfId="0" applyFont="1" applyFill="1" applyBorder="1" applyAlignment="1">
      <alignment horizontal="center" vertical="center"/>
    </xf>
    <xf numFmtId="0" fontId="30" fillId="3" borderId="0" xfId="0" applyFont="1" applyFill="1" applyBorder="1" applyAlignment="1">
      <alignment horizontal="center" vertical="center"/>
    </xf>
    <xf numFmtId="0" fontId="39" fillId="8" borderId="1" xfId="3" applyFont="1" applyFill="1" applyBorder="1" applyAlignment="1">
      <alignment horizontal="center" vertical="center" wrapText="1"/>
    </xf>
    <xf numFmtId="0" fontId="39" fillId="10" borderId="11" xfId="0" applyFont="1" applyFill="1" applyBorder="1" applyAlignment="1">
      <alignment horizontal="center" vertical="center" wrapText="1"/>
    </xf>
    <xf numFmtId="0" fontId="39" fillId="10" borderId="11" xfId="3" applyFont="1" applyFill="1" applyBorder="1" applyAlignment="1">
      <alignment horizontal="center" vertical="center" wrapText="1"/>
    </xf>
    <xf numFmtId="0" fontId="30" fillId="6" borderId="1" xfId="0" applyFont="1" applyFill="1" applyBorder="1" applyAlignment="1">
      <alignment horizontal="center" vertical="center"/>
    </xf>
    <xf numFmtId="0" fontId="31" fillId="2" borderId="1" xfId="0" applyFont="1" applyFill="1" applyBorder="1" applyAlignment="1">
      <alignment horizontal="center" vertical="center"/>
    </xf>
    <xf numFmtId="14" fontId="16" fillId="8" borderId="1" xfId="0" applyNumberFormat="1" applyFont="1" applyFill="1" applyBorder="1" applyAlignment="1" applyProtection="1">
      <alignment horizontal="center" vertical="center" wrapText="1"/>
      <protection locked="0"/>
    </xf>
    <xf numFmtId="0" fontId="15" fillId="8" borderId="1" xfId="0" applyFont="1" applyFill="1" applyBorder="1" applyAlignment="1">
      <alignment horizontal="center" vertical="center" wrapText="1"/>
    </xf>
    <xf numFmtId="15" fontId="10" fillId="8" borderId="1" xfId="0" applyNumberFormat="1" applyFont="1" applyFill="1" applyBorder="1" applyAlignment="1">
      <alignment horizontal="center" vertical="center" wrapText="1"/>
    </xf>
    <xf numFmtId="0" fontId="0" fillId="8" borderId="1" xfId="0" applyFont="1" applyFill="1" applyBorder="1" applyAlignment="1">
      <alignment horizontal="center" vertical="center" wrapText="1"/>
    </xf>
    <xf numFmtId="15" fontId="10" fillId="8" borderId="1" xfId="0" applyNumberFormat="1" applyFont="1" applyFill="1" applyBorder="1" applyAlignment="1">
      <alignment horizontal="center" vertical="center"/>
    </xf>
    <xf numFmtId="15" fontId="7" fillId="8" borderId="1" xfId="0" applyNumberFormat="1" applyFont="1" applyFill="1" applyBorder="1" applyAlignment="1">
      <alignment horizontal="center" vertical="center"/>
    </xf>
    <xf numFmtId="0" fontId="7" fillId="8" borderId="0" xfId="0" applyFont="1" applyFill="1" applyBorder="1" applyAlignment="1">
      <alignment horizontal="center" vertical="center" wrapText="1"/>
    </xf>
    <xf numFmtId="0" fontId="30" fillId="2" borderId="1" xfId="0" applyFont="1" applyFill="1" applyBorder="1" applyAlignment="1">
      <alignment horizontal="center" vertical="center"/>
    </xf>
    <xf numFmtId="0" fontId="10" fillId="8" borderId="1" xfId="0" applyFont="1" applyFill="1" applyBorder="1" applyAlignment="1">
      <alignment horizontal="center" vertical="center"/>
    </xf>
    <xf numFmtId="0" fontId="20" fillId="8" borderId="1" xfId="0" applyFont="1" applyFill="1" applyBorder="1" applyAlignment="1">
      <alignment horizontal="center" vertical="center"/>
    </xf>
    <xf numFmtId="0" fontId="30" fillId="6"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41" fontId="5" fillId="8" borderId="1" xfId="5" applyFont="1" applyFill="1" applyBorder="1" applyAlignment="1">
      <alignment horizontal="center" vertical="center"/>
    </xf>
    <xf numFmtId="14" fontId="5" fillId="8" borderId="1" xfId="0" applyNumberFormat="1" applyFont="1" applyFill="1" applyBorder="1" applyAlignment="1">
      <alignment horizontal="center" vertical="center" wrapText="1"/>
    </xf>
    <xf numFmtId="0" fontId="5" fillId="8" borderId="1" xfId="0" applyFont="1" applyFill="1" applyBorder="1" applyAlignment="1">
      <alignment horizontal="center" vertical="center"/>
    </xf>
    <xf numFmtId="0" fontId="5" fillId="8" borderId="1" xfId="0" applyFont="1" applyFill="1" applyBorder="1" applyAlignment="1">
      <alignment horizontal="center" vertical="center" wrapText="1"/>
    </xf>
    <xf numFmtId="0" fontId="26" fillId="0" borderId="0" xfId="0" applyFont="1" applyAlignment="1">
      <alignment horizontal="center" vertical="center"/>
    </xf>
    <xf numFmtId="0" fontId="29" fillId="8" borderId="1" xfId="0" applyFont="1" applyFill="1" applyBorder="1" applyAlignment="1">
      <alignment horizontal="center" vertical="center"/>
    </xf>
    <xf numFmtId="0" fontId="30" fillId="4" borderId="1" xfId="0" applyFont="1" applyFill="1" applyBorder="1" applyAlignment="1">
      <alignment horizontal="center" vertical="top" wrapText="1"/>
    </xf>
    <xf numFmtId="0" fontId="34" fillId="2" borderId="1" xfId="0" applyFont="1" applyFill="1" applyBorder="1" applyAlignment="1">
      <alignment horizontal="center" vertical="center"/>
    </xf>
    <xf numFmtId="0" fontId="34" fillId="2" borderId="1" xfId="0" applyFont="1" applyFill="1" applyBorder="1" applyAlignment="1">
      <alignment horizontal="center" vertical="center" wrapText="1"/>
    </xf>
    <xf numFmtId="0" fontId="41" fillId="8" borderId="1" xfId="0" applyFont="1" applyFill="1" applyBorder="1" applyAlignment="1">
      <alignment horizontal="center" vertical="center"/>
    </xf>
    <xf numFmtId="164" fontId="41" fillId="8" borderId="1" xfId="0" applyNumberFormat="1" applyFont="1" applyFill="1" applyBorder="1">
      <alignment vertical="center"/>
    </xf>
    <xf numFmtId="164" fontId="40" fillId="8" borderId="1" xfId="0" applyNumberFormat="1" applyFont="1" applyFill="1" applyBorder="1">
      <alignment vertical="center"/>
    </xf>
    <xf numFmtId="0" fontId="30" fillId="2" borderId="1" xfId="0" applyFont="1" applyFill="1" applyBorder="1" applyAlignment="1">
      <alignment horizontal="center" vertical="center"/>
    </xf>
    <xf numFmtId="0" fontId="30" fillId="2" borderId="1" xfId="0" applyFont="1" applyFill="1" applyBorder="1" applyAlignment="1">
      <alignment horizontal="center" vertical="center" wrapText="1"/>
    </xf>
    <xf numFmtId="0" fontId="22" fillId="8" borderId="3" xfId="0" applyFont="1" applyFill="1" applyBorder="1" applyAlignment="1">
      <alignment horizontal="right" vertical="center" wrapText="1"/>
    </xf>
    <xf numFmtId="0" fontId="28" fillId="3" borderId="0" xfId="0" applyFont="1" applyFill="1" applyAlignment="1">
      <alignment horizontal="right" vertical="center"/>
    </xf>
    <xf numFmtId="0" fontId="30" fillId="3" borderId="0" xfId="0" applyFont="1" applyFill="1" applyAlignment="1">
      <alignment horizontal="right" vertical="center"/>
    </xf>
    <xf numFmtId="0" fontId="30" fillId="3" borderId="0" xfId="0" applyFont="1" applyFill="1" applyBorder="1" applyAlignment="1">
      <alignment horizontal="right" vertical="center"/>
    </xf>
    <xf numFmtId="0" fontId="28" fillId="0" borderId="0" xfId="0" applyFont="1" applyAlignment="1">
      <alignment horizontal="right" vertical="center"/>
    </xf>
    <xf numFmtId="0" fontId="30" fillId="2" borderId="1" xfId="0" applyFont="1" applyFill="1" applyBorder="1" applyAlignment="1">
      <alignment horizontal="right" vertical="center" wrapText="1"/>
    </xf>
    <xf numFmtId="0" fontId="7" fillId="8" borderId="0" xfId="0" applyFont="1" applyFill="1" applyBorder="1" applyAlignment="1">
      <alignment horizontal="right" vertical="center" wrapText="1"/>
    </xf>
    <xf numFmtId="0" fontId="26" fillId="0" borderId="0" xfId="0" applyFont="1" applyAlignment="1">
      <alignment horizontal="right" vertical="center"/>
    </xf>
    <xf numFmtId="0" fontId="38" fillId="13" borderId="0" xfId="0" applyFont="1" applyFill="1" applyBorder="1" applyAlignment="1">
      <alignment vertical="center" wrapText="1"/>
    </xf>
    <xf numFmtId="0" fontId="38" fillId="13" borderId="0" xfId="0" applyFont="1" applyFill="1" applyBorder="1" applyAlignment="1">
      <alignment vertical="center"/>
    </xf>
    <xf numFmtId="0" fontId="30" fillId="13" borderId="0"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15" fillId="8" borderId="2" xfId="0" applyFont="1" applyFill="1" applyBorder="1" applyAlignment="1">
      <alignment horizontal="left" vertical="center" wrapText="1"/>
    </xf>
    <xf numFmtId="15" fontId="5" fillId="8" borderId="1" xfId="0" applyNumberFormat="1" applyFont="1" applyFill="1" applyBorder="1" applyAlignment="1">
      <alignment horizontal="center" vertical="center"/>
    </xf>
    <xf numFmtId="9" fontId="4" fillId="9" borderId="11" xfId="0" applyNumberFormat="1" applyFont="1" applyFill="1" applyBorder="1" applyAlignment="1">
      <alignment horizontal="center" vertical="center" wrapText="1"/>
    </xf>
    <xf numFmtId="0" fontId="4" fillId="9" borderId="11" xfId="0" applyFont="1" applyFill="1" applyBorder="1" applyAlignment="1">
      <alignment horizontal="center" vertical="center" wrapText="1"/>
    </xf>
    <xf numFmtId="9" fontId="4" fillId="10" borderId="11" xfId="0" applyNumberFormat="1" applyFont="1" applyFill="1" applyBorder="1" applyAlignment="1">
      <alignment horizontal="center" vertical="center" wrapText="1"/>
    </xf>
    <xf numFmtId="0" fontId="47" fillId="10" borderId="11" xfId="0" applyFont="1" applyFill="1" applyBorder="1" applyAlignment="1">
      <alignment horizontal="center" vertical="center" wrapText="1"/>
    </xf>
    <xf numFmtId="0" fontId="48" fillId="9" borderId="11"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38" fillId="8" borderId="1" xfId="0" applyFont="1" applyFill="1" applyBorder="1">
      <alignment vertical="center"/>
    </xf>
    <xf numFmtId="0" fontId="4" fillId="3" borderId="0" xfId="0" applyFont="1" applyFill="1" applyAlignment="1">
      <alignment horizontal="center" vertical="center"/>
    </xf>
    <xf numFmtId="0" fontId="4" fillId="8" borderId="1" xfId="0" applyFont="1" applyFill="1" applyBorder="1" applyAlignment="1">
      <alignment horizontal="center" vertical="center" wrapText="1"/>
    </xf>
    <xf numFmtId="0" fontId="4" fillId="8" borderId="1" xfId="0" applyFont="1" applyFill="1" applyBorder="1" applyAlignment="1">
      <alignment vertical="center" wrapText="1"/>
    </xf>
    <xf numFmtId="0" fontId="4" fillId="8" borderId="1" xfId="0" applyFont="1" applyFill="1" applyBorder="1">
      <alignment vertical="center"/>
    </xf>
    <xf numFmtId="0" fontId="4" fillId="8" borderId="1" xfId="0" applyFont="1" applyFill="1" applyBorder="1" applyAlignment="1">
      <alignment horizontal="center" vertical="center"/>
    </xf>
    <xf numFmtId="0" fontId="4" fillId="9" borderId="0" xfId="0" applyFont="1" applyFill="1" applyBorder="1" applyAlignment="1">
      <alignment horizontal="center" vertical="center" wrapText="1"/>
    </xf>
    <xf numFmtId="0" fontId="4" fillId="10" borderId="0" xfId="0" applyFont="1" applyFill="1" applyBorder="1" applyAlignment="1">
      <alignment horizontal="center" vertical="center" wrapText="1"/>
    </xf>
    <xf numFmtId="9" fontId="4" fillId="10" borderId="0" xfId="0" applyNumberFormat="1" applyFont="1" applyFill="1" applyBorder="1" applyAlignment="1">
      <alignment horizontal="center" vertical="center" wrapText="1"/>
    </xf>
    <xf numFmtId="0" fontId="47" fillId="10" borderId="0" xfId="0" applyFont="1" applyFill="1" applyBorder="1" applyAlignment="1">
      <alignment horizontal="center" vertical="center" wrapText="1"/>
    </xf>
    <xf numFmtId="9" fontId="4" fillId="8" borderId="1" xfId="0" applyNumberFormat="1" applyFont="1" applyFill="1" applyBorder="1" applyAlignment="1">
      <alignment horizontal="center" vertical="center"/>
    </xf>
    <xf numFmtId="0" fontId="4" fillId="8" borderId="9" xfId="0" applyFont="1" applyFill="1" applyBorder="1" applyAlignment="1">
      <alignment horizontal="center" vertical="center" wrapText="1"/>
    </xf>
    <xf numFmtId="9" fontId="4" fillId="8" borderId="1" xfId="1" applyFont="1" applyFill="1" applyBorder="1" applyAlignment="1">
      <alignment horizontal="center" vertical="center"/>
    </xf>
    <xf numFmtId="9" fontId="4" fillId="8" borderId="1" xfId="0" applyNumberFormat="1" applyFont="1" applyFill="1" applyBorder="1" applyAlignment="1">
      <alignment horizontal="center" vertical="center" wrapText="1"/>
    </xf>
    <xf numFmtId="0" fontId="4" fillId="8" borderId="1" xfId="0" applyFont="1" applyFill="1" applyBorder="1" applyAlignment="1" applyProtection="1">
      <alignment horizontal="center" vertical="center" wrapText="1"/>
      <protection locked="0"/>
    </xf>
    <xf numFmtId="14" fontId="4" fillId="8" borderId="1" xfId="0" applyNumberFormat="1" applyFont="1" applyFill="1" applyBorder="1" applyAlignment="1" applyProtection="1">
      <alignment horizontal="center" vertical="center" wrapText="1"/>
      <protection locked="0"/>
    </xf>
    <xf numFmtId="10" fontId="4" fillId="8" borderId="1" xfId="1" applyNumberFormat="1" applyFont="1" applyFill="1" applyBorder="1" applyAlignment="1">
      <alignment horizontal="center" vertical="center"/>
    </xf>
    <xf numFmtId="0" fontId="40" fillId="8" borderId="1" xfId="0" applyFont="1" applyFill="1" applyBorder="1" applyAlignment="1">
      <alignment horizontal="left" vertical="center" wrapText="1"/>
    </xf>
    <xf numFmtId="0" fontId="41" fillId="8" borderId="1" xfId="0" applyFont="1" applyFill="1" applyBorder="1" applyAlignment="1">
      <alignment horizontal="left" vertical="center" wrapText="1"/>
    </xf>
    <xf numFmtId="0" fontId="41" fillId="8" borderId="1" xfId="0" applyFont="1" applyFill="1" applyBorder="1" applyAlignment="1">
      <alignment horizontal="left" vertical="center"/>
    </xf>
    <xf numFmtId="0" fontId="26" fillId="0" borderId="0" xfId="0" applyFont="1">
      <alignment vertical="center"/>
    </xf>
    <xf numFmtId="0" fontId="26" fillId="0" borderId="0" xfId="0" applyFont="1" applyProtection="1">
      <alignment vertical="center"/>
      <protection locked="0"/>
    </xf>
    <xf numFmtId="0" fontId="3" fillId="8" borderId="1" xfId="0" applyFont="1" applyFill="1" applyBorder="1" applyAlignment="1">
      <alignment horizontal="center" vertical="center" wrapText="1"/>
    </xf>
    <xf numFmtId="0" fontId="3" fillId="8" borderId="1" xfId="0" applyFont="1" applyFill="1" applyBorder="1" applyAlignment="1">
      <alignment horizontal="center" vertical="center"/>
    </xf>
    <xf numFmtId="0" fontId="3" fillId="8" borderId="22"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23" xfId="0" applyFont="1" applyFill="1" applyBorder="1" applyAlignment="1">
      <alignment horizontal="center" vertical="center" wrapText="1"/>
    </xf>
    <xf numFmtId="0" fontId="39" fillId="8" borderId="23" xfId="3" applyFont="1" applyFill="1" applyBorder="1" applyAlignment="1">
      <alignment horizontal="center" vertical="center" wrapText="1"/>
    </xf>
    <xf numFmtId="0" fontId="3" fillId="8" borderId="23" xfId="0" applyFont="1" applyFill="1" applyBorder="1" applyAlignment="1">
      <alignment vertical="center" wrapText="1"/>
    </xf>
    <xf numFmtId="9" fontId="3" fillId="8" borderId="1" xfId="6" applyFont="1" applyFill="1" applyBorder="1" applyAlignment="1">
      <alignment horizontal="center" vertical="center" wrapText="1"/>
    </xf>
    <xf numFmtId="0" fontId="3" fillId="8" borderId="1"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4" fillId="8" borderId="1" xfId="0" applyFont="1" applyFill="1" applyBorder="1" applyAlignment="1">
      <alignment horizontal="right" vertical="center"/>
    </xf>
    <xf numFmtId="0" fontId="39" fillId="8" borderId="1" xfId="3" applyFont="1" applyFill="1" applyBorder="1" applyAlignment="1">
      <alignment vertical="center" wrapText="1"/>
    </xf>
    <xf numFmtId="0" fontId="30" fillId="13" borderId="0" xfId="0" applyFont="1" applyFill="1" applyBorder="1" applyAlignment="1">
      <alignment horizontal="left" vertical="center" wrapText="1"/>
    </xf>
    <xf numFmtId="0" fontId="30" fillId="2"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28" fillId="8" borderId="2" xfId="0" applyFont="1" applyFill="1" applyBorder="1" applyAlignment="1">
      <alignment horizontal="center" vertical="center"/>
    </xf>
    <xf numFmtId="0" fontId="28" fillId="8" borderId="4" xfId="0" applyFont="1" applyFill="1" applyBorder="1" applyAlignment="1">
      <alignment horizontal="center" vertical="center"/>
    </xf>
    <xf numFmtId="0" fontId="28" fillId="8" borderId="3" xfId="0" applyFont="1" applyFill="1" applyBorder="1" applyAlignment="1">
      <alignment horizontal="center" vertical="center"/>
    </xf>
    <xf numFmtId="0" fontId="38" fillId="8" borderId="2" xfId="0" applyFont="1" applyFill="1" applyBorder="1" applyAlignment="1">
      <alignment horizontal="left" vertical="center" wrapText="1"/>
    </xf>
    <xf numFmtId="0" fontId="38" fillId="8" borderId="4" xfId="0" applyFont="1" applyFill="1" applyBorder="1" applyAlignment="1">
      <alignment horizontal="left" vertical="center" wrapText="1"/>
    </xf>
    <xf numFmtId="0" fontId="38" fillId="8" borderId="3" xfId="0" applyFont="1" applyFill="1" applyBorder="1" applyAlignment="1">
      <alignment horizontal="left" vertical="center" wrapText="1"/>
    </xf>
    <xf numFmtId="0" fontId="30" fillId="2" borderId="1" xfId="0" applyFont="1" applyFill="1" applyBorder="1" applyAlignment="1">
      <alignment horizontal="center" vertical="center"/>
    </xf>
    <xf numFmtId="9" fontId="38" fillId="8" borderId="1" xfId="0" applyNumberFormat="1" applyFont="1" applyFill="1" applyBorder="1" applyAlignment="1">
      <alignment horizontal="center" vertical="center" wrapText="1"/>
    </xf>
    <xf numFmtId="0" fontId="38" fillId="8" borderId="1" xfId="0" applyFont="1" applyFill="1" applyBorder="1" applyAlignment="1">
      <alignment horizontal="center" vertical="center" wrapText="1"/>
    </xf>
    <xf numFmtId="0" fontId="39" fillId="8" borderId="2" xfId="3" applyFont="1" applyFill="1" applyBorder="1" applyAlignment="1">
      <alignment horizontal="center" vertical="center" wrapText="1"/>
    </xf>
    <xf numFmtId="0" fontId="39" fillId="8" borderId="4" xfId="3" applyFont="1" applyFill="1" applyBorder="1" applyAlignment="1">
      <alignment horizontal="center" vertical="center" wrapText="1"/>
    </xf>
    <xf numFmtId="0" fontId="39" fillId="8" borderId="3" xfId="3" applyFont="1" applyFill="1" applyBorder="1" applyAlignment="1">
      <alignment horizontal="center" vertical="center" wrapText="1"/>
    </xf>
    <xf numFmtId="0" fontId="19" fillId="8" borderId="2" xfId="0" applyFont="1" applyFill="1" applyBorder="1" applyAlignment="1">
      <alignment horizontal="center" vertical="center" wrapText="1"/>
    </xf>
    <xf numFmtId="0" fontId="19" fillId="8" borderId="4" xfId="0" applyFont="1" applyFill="1" applyBorder="1" applyAlignment="1">
      <alignment horizontal="center" vertical="center" wrapText="1"/>
    </xf>
    <xf numFmtId="0" fontId="19" fillId="8" borderId="3" xfId="0" applyFont="1" applyFill="1" applyBorder="1" applyAlignment="1">
      <alignment horizontal="center" vertical="center" wrapText="1"/>
    </xf>
    <xf numFmtId="0" fontId="10" fillId="8" borderId="1" xfId="0" applyFont="1" applyFill="1" applyBorder="1" applyAlignment="1">
      <alignment horizontal="center" vertical="center"/>
    </xf>
    <xf numFmtId="0" fontId="20" fillId="8" borderId="1" xfId="0" applyFont="1" applyFill="1" applyBorder="1" applyAlignment="1">
      <alignment horizontal="center" vertical="center"/>
    </xf>
    <xf numFmtId="0" fontId="30" fillId="2" borderId="2"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3" xfId="0" applyFont="1" applyFill="1" applyBorder="1" applyAlignment="1">
      <alignment horizontal="center" vertical="center" wrapText="1"/>
    </xf>
    <xf numFmtId="0" fontId="30" fillId="2" borderId="2" xfId="0" applyFont="1" applyFill="1" applyBorder="1" applyAlignment="1">
      <alignment horizontal="center" vertical="center"/>
    </xf>
    <xf numFmtId="0" fontId="30" fillId="2" borderId="4" xfId="0" applyFont="1" applyFill="1" applyBorder="1" applyAlignment="1">
      <alignment horizontal="center" vertical="center"/>
    </xf>
    <xf numFmtId="0" fontId="30" fillId="2" borderId="3" xfId="0" applyFont="1" applyFill="1" applyBorder="1" applyAlignment="1">
      <alignment horizontal="center" vertical="center"/>
    </xf>
    <xf numFmtId="0" fontId="4" fillId="8" borderId="9"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29" fillId="4" borderId="2" xfId="0" applyFont="1" applyFill="1" applyBorder="1" applyAlignment="1">
      <alignment horizontal="center" vertical="center"/>
    </xf>
    <xf numFmtId="0" fontId="29" fillId="4" borderId="4" xfId="0" applyFont="1" applyFill="1" applyBorder="1" applyAlignment="1">
      <alignment horizontal="center" vertical="center"/>
    </xf>
    <xf numFmtId="0" fontId="29" fillId="4" borderId="3" xfId="0" applyFont="1" applyFill="1" applyBorder="1" applyAlignment="1">
      <alignment horizontal="center" vertical="center"/>
    </xf>
    <xf numFmtId="0" fontId="30" fillId="2" borderId="2" xfId="0" applyFont="1" applyFill="1" applyBorder="1" applyAlignment="1" applyProtection="1">
      <alignment horizontal="center" vertical="center"/>
      <protection locked="0"/>
    </xf>
    <xf numFmtId="0" fontId="30" fillId="2" borderId="3" xfId="0" applyFont="1" applyFill="1" applyBorder="1" applyAlignment="1" applyProtection="1">
      <alignment horizontal="center" vertical="center"/>
      <protection locked="0"/>
    </xf>
    <xf numFmtId="0" fontId="31" fillId="2" borderId="2" xfId="0" applyFont="1" applyFill="1" applyBorder="1" applyAlignment="1" applyProtection="1">
      <alignment horizontal="center" vertical="center"/>
      <protection locked="0"/>
    </xf>
    <xf numFmtId="0" fontId="31" fillId="2" borderId="3" xfId="0" applyFont="1" applyFill="1" applyBorder="1" applyAlignment="1" applyProtection="1">
      <alignment horizontal="center" vertical="center"/>
      <protection locked="0"/>
    </xf>
    <xf numFmtId="0" fontId="30" fillId="2" borderId="4" xfId="0" applyFont="1" applyFill="1" applyBorder="1" applyAlignment="1" applyProtection="1">
      <alignment horizontal="center" vertical="center"/>
      <protection locked="0"/>
    </xf>
    <xf numFmtId="0" fontId="56" fillId="14" borderId="2" xfId="0" applyFont="1" applyFill="1" applyBorder="1" applyAlignment="1" applyProtection="1">
      <alignment horizontal="center" vertical="center" wrapText="1"/>
      <protection locked="0"/>
    </xf>
    <xf numFmtId="0" fontId="56" fillId="14" borderId="3" xfId="0" applyFont="1" applyFill="1" applyBorder="1" applyAlignment="1" applyProtection="1">
      <alignment horizontal="center" vertical="center" wrapText="1"/>
      <protection locked="0"/>
    </xf>
    <xf numFmtId="0" fontId="57" fillId="14" borderId="2" xfId="3" applyFont="1" applyFill="1" applyBorder="1" applyAlignment="1" applyProtection="1">
      <alignment horizontal="center" vertical="center" wrapText="1"/>
      <protection locked="0"/>
    </xf>
    <xf numFmtId="0" fontId="57" fillId="14" borderId="4" xfId="3" applyFont="1" applyFill="1" applyBorder="1" applyAlignment="1" applyProtection="1">
      <alignment horizontal="center" vertical="center" wrapText="1"/>
      <protection locked="0"/>
    </xf>
    <xf numFmtId="0" fontId="57" fillId="14" borderId="26" xfId="3" applyFont="1" applyFill="1" applyBorder="1" applyAlignment="1" applyProtection="1">
      <alignment horizontal="center" vertical="center" wrapText="1"/>
      <protection locked="0"/>
    </xf>
    <xf numFmtId="0" fontId="22" fillId="8" borderId="2" xfId="0" applyFont="1" applyFill="1" applyBorder="1" applyAlignment="1">
      <alignment horizontal="left" vertical="center" wrapText="1"/>
    </xf>
    <xf numFmtId="0" fontId="22" fillId="8" borderId="3" xfId="0" applyFont="1" applyFill="1" applyBorder="1" applyAlignment="1">
      <alignment horizontal="left" vertical="center" wrapText="1"/>
    </xf>
    <xf numFmtId="0" fontId="3" fillId="8" borderId="2" xfId="0" applyFont="1" applyFill="1" applyBorder="1" applyAlignment="1">
      <alignment horizontal="left" vertical="top" wrapText="1"/>
    </xf>
    <xf numFmtId="0" fontId="15" fillId="8" borderId="3" xfId="0" applyFont="1" applyFill="1" applyBorder="1" applyAlignment="1">
      <alignment horizontal="left" vertical="top" wrapText="1"/>
    </xf>
    <xf numFmtId="0" fontId="56" fillId="14" borderId="27" xfId="0" applyFont="1" applyFill="1" applyBorder="1" applyAlignment="1" applyProtection="1">
      <alignment horizontal="center" vertical="center"/>
      <protection locked="0"/>
    </xf>
    <xf numFmtId="0" fontId="56" fillId="14" borderId="3" xfId="0" applyFont="1" applyFill="1" applyBorder="1" applyAlignment="1" applyProtection="1">
      <alignment horizontal="center" vertical="center"/>
      <protection locked="0"/>
    </xf>
    <xf numFmtId="0" fontId="3" fillId="8" borderId="2" xfId="0" applyFont="1" applyFill="1" applyBorder="1" applyAlignment="1">
      <alignment horizontal="center" vertical="center" wrapText="1"/>
    </xf>
    <xf numFmtId="0" fontId="30" fillId="11" borderId="2" xfId="0" applyFont="1" applyFill="1" applyBorder="1" applyAlignment="1">
      <alignment horizontal="center" vertical="center" wrapText="1"/>
    </xf>
    <xf numFmtId="0" fontId="30" fillId="11" borderId="4" xfId="0" applyFont="1" applyFill="1" applyBorder="1" applyAlignment="1">
      <alignment horizontal="center" vertical="center" wrapText="1"/>
    </xf>
    <xf numFmtId="0" fontId="30" fillId="11" borderId="3" xfId="0" applyFont="1" applyFill="1" applyBorder="1" applyAlignment="1">
      <alignment horizontal="center" vertical="center" wrapText="1"/>
    </xf>
    <xf numFmtId="0" fontId="54" fillId="8" borderId="2" xfId="0" applyFont="1" applyFill="1" applyBorder="1" applyAlignment="1">
      <alignment horizontal="left" vertical="center"/>
    </xf>
    <xf numFmtId="0" fontId="54" fillId="8" borderId="4" xfId="0" applyFont="1" applyFill="1" applyBorder="1" applyAlignment="1">
      <alignment horizontal="left" vertical="center"/>
    </xf>
    <xf numFmtId="0" fontId="54" fillId="8" borderId="3" xfId="0" applyFont="1" applyFill="1" applyBorder="1" applyAlignment="1">
      <alignment horizontal="left" vertical="center"/>
    </xf>
    <xf numFmtId="2" fontId="20" fillId="8" borderId="2" xfId="0" applyNumberFormat="1" applyFont="1" applyFill="1" applyBorder="1" applyAlignment="1">
      <alignment horizontal="center" vertical="center"/>
    </xf>
    <xf numFmtId="2" fontId="20" fillId="8" borderId="4" xfId="0" applyNumberFormat="1" applyFont="1" applyFill="1" applyBorder="1" applyAlignment="1">
      <alignment horizontal="center" vertical="center"/>
    </xf>
    <xf numFmtId="2" fontId="20" fillId="8" borderId="3" xfId="0" applyNumberFormat="1" applyFont="1" applyFill="1" applyBorder="1" applyAlignment="1">
      <alignment horizontal="center" vertical="center"/>
    </xf>
    <xf numFmtId="0" fontId="4" fillId="8" borderId="3" xfId="0" applyFont="1" applyFill="1" applyBorder="1" applyAlignment="1">
      <alignment horizontal="left" vertical="top" wrapText="1"/>
    </xf>
    <xf numFmtId="2" fontId="3" fillId="8" borderId="2" xfId="0" applyNumberFormat="1" applyFont="1" applyFill="1" applyBorder="1" applyAlignment="1">
      <alignment horizontal="center" vertical="center"/>
    </xf>
    <xf numFmtId="2" fontId="3" fillId="8" borderId="4" xfId="0" applyNumberFormat="1" applyFont="1" applyFill="1" applyBorder="1" applyAlignment="1">
      <alignment horizontal="center" vertical="center"/>
    </xf>
    <xf numFmtId="2" fontId="3" fillId="8" borderId="3" xfId="0" applyNumberFormat="1" applyFont="1" applyFill="1" applyBorder="1" applyAlignment="1">
      <alignment horizontal="center" vertical="center"/>
    </xf>
    <xf numFmtId="0" fontId="38" fillId="8" borderId="3" xfId="0" applyFont="1" applyFill="1" applyBorder="1" applyAlignment="1">
      <alignment horizontal="center" vertical="center" wrapText="1"/>
    </xf>
    <xf numFmtId="0" fontId="3" fillId="8" borderId="2" xfId="0" applyFont="1" applyFill="1" applyBorder="1" applyAlignment="1" applyProtection="1">
      <alignment horizontal="center" vertical="center" wrapText="1"/>
      <protection locked="0"/>
    </xf>
    <xf numFmtId="0" fontId="3" fillId="8" borderId="3" xfId="0" applyFont="1" applyFill="1" applyBorder="1" applyAlignment="1" applyProtection="1">
      <alignment horizontal="center" vertical="center" wrapText="1"/>
      <protection locked="0"/>
    </xf>
    <xf numFmtId="0" fontId="37" fillId="8" borderId="2" xfId="3" applyFont="1" applyFill="1" applyBorder="1" applyAlignment="1" applyProtection="1">
      <alignment horizontal="center" vertical="center" wrapText="1"/>
      <protection locked="0"/>
    </xf>
    <xf numFmtId="0" fontId="37" fillId="0" borderId="4" xfId="0" applyFont="1" applyBorder="1" applyAlignment="1">
      <alignment horizontal="center" vertical="center" wrapText="1"/>
    </xf>
    <xf numFmtId="0" fontId="37" fillId="0" borderId="3" xfId="0" applyFont="1" applyBorder="1" applyAlignment="1">
      <alignment horizontal="center" vertical="center" wrapText="1"/>
    </xf>
    <xf numFmtId="0" fontId="34" fillId="6" borderId="2" xfId="0" applyFont="1" applyFill="1" applyBorder="1" applyAlignment="1">
      <alignment horizontal="center" vertical="center"/>
    </xf>
    <xf numFmtId="0" fontId="34" fillId="6" borderId="4" xfId="0" applyFont="1" applyFill="1" applyBorder="1" applyAlignment="1">
      <alignment horizontal="center" vertical="center"/>
    </xf>
    <xf numFmtId="0" fontId="34" fillId="6" borderId="3" xfId="0" applyFont="1" applyFill="1" applyBorder="1" applyAlignment="1">
      <alignment horizontal="center" vertical="center"/>
    </xf>
    <xf numFmtId="0" fontId="7" fillId="8" borderId="5"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13" xfId="0" applyFont="1" applyFill="1" applyBorder="1" applyAlignment="1">
      <alignment horizontal="center" vertical="center" wrapText="1"/>
    </xf>
    <xf numFmtId="0" fontId="20" fillId="8" borderId="2" xfId="0" applyFont="1" applyFill="1" applyBorder="1" applyAlignment="1">
      <alignment horizontal="center" vertical="center" wrapText="1"/>
    </xf>
    <xf numFmtId="0" fontId="20" fillId="8" borderId="3" xfId="0" applyFont="1" applyFill="1" applyBorder="1" applyAlignment="1">
      <alignment horizontal="center" vertical="center" wrapText="1"/>
    </xf>
    <xf numFmtId="0" fontId="15" fillId="12" borderId="7" xfId="0" applyFont="1" applyFill="1" applyBorder="1" applyAlignment="1">
      <alignment horizontal="center" vertical="center" wrapText="1"/>
    </xf>
    <xf numFmtId="0" fontId="0" fillId="12" borderId="7" xfId="0" applyFill="1" applyBorder="1" applyAlignment="1">
      <alignment horizontal="center" vertical="center" wrapText="1"/>
    </xf>
    <xf numFmtId="0" fontId="0" fillId="12" borderId="0" xfId="0" applyFill="1" applyAlignment="1">
      <alignment horizontal="center" vertical="center" wrapText="1"/>
    </xf>
    <xf numFmtId="0" fontId="4" fillId="8" borderId="2" xfId="0" applyFont="1" applyFill="1" applyBorder="1" applyAlignment="1" applyProtection="1">
      <alignment horizontal="center" vertical="center"/>
      <protection locked="0"/>
    </xf>
    <xf numFmtId="0" fontId="4" fillId="8" borderId="3" xfId="0" applyFont="1" applyFill="1" applyBorder="1" applyAlignment="1" applyProtection="1">
      <alignment horizontal="center" vertical="center"/>
      <protection locked="0"/>
    </xf>
    <xf numFmtId="0" fontId="32" fillId="6" borderId="2" xfId="0" applyFont="1" applyFill="1" applyBorder="1" applyAlignment="1">
      <alignment horizontal="center" vertical="center"/>
    </xf>
    <xf numFmtId="0" fontId="32" fillId="6" borderId="4" xfId="0" applyFont="1" applyFill="1" applyBorder="1" applyAlignment="1">
      <alignment horizontal="center" vertical="center"/>
    </xf>
    <xf numFmtId="0" fontId="32" fillId="6" borderId="3" xfId="0" applyFont="1" applyFill="1" applyBorder="1" applyAlignment="1">
      <alignment horizontal="center" vertical="center"/>
    </xf>
    <xf numFmtId="0" fontId="4" fillId="8" borderId="1" xfId="0" applyFont="1" applyFill="1" applyBorder="1" applyAlignment="1">
      <alignment horizontal="center" vertical="center" wrapText="1"/>
    </xf>
    <xf numFmtId="0" fontId="34" fillId="6" borderId="2" xfId="0" applyFont="1" applyFill="1" applyBorder="1" applyAlignment="1" applyProtection="1">
      <alignment horizontal="center" vertical="center"/>
      <protection locked="0"/>
    </xf>
    <xf numFmtId="0" fontId="34" fillId="6" borderId="4" xfId="0" applyFont="1" applyFill="1" applyBorder="1" applyAlignment="1" applyProtection="1">
      <alignment horizontal="center" vertical="center"/>
      <protection locked="0"/>
    </xf>
    <xf numFmtId="0" fontId="34" fillId="6" borderId="3" xfId="0" applyFont="1" applyFill="1" applyBorder="1" applyAlignment="1" applyProtection="1">
      <alignment horizontal="center" vertical="center"/>
      <protection locked="0"/>
    </xf>
    <xf numFmtId="0" fontId="17" fillId="8" borderId="2" xfId="0" applyFont="1" applyFill="1" applyBorder="1" applyAlignment="1" applyProtection="1">
      <alignment horizontal="center" vertical="center"/>
      <protection locked="0"/>
    </xf>
    <xf numFmtId="0" fontId="17" fillId="8" borderId="3" xfId="0" applyFont="1" applyFill="1" applyBorder="1" applyAlignment="1" applyProtection="1">
      <alignment horizontal="center" vertical="center"/>
      <protection locked="0"/>
    </xf>
    <xf numFmtId="0" fontId="17" fillId="8" borderId="2" xfId="0" applyFont="1" applyFill="1" applyBorder="1" applyAlignment="1" applyProtection="1">
      <alignment horizontal="center" vertical="center" wrapText="1"/>
      <protection locked="0"/>
    </xf>
    <xf numFmtId="0" fontId="17" fillId="8" borderId="3" xfId="0" applyFont="1" applyFill="1" applyBorder="1" applyAlignment="1" applyProtection="1">
      <alignment horizontal="center" vertical="center" wrapText="1"/>
      <protection locked="0"/>
    </xf>
    <xf numFmtId="0" fontId="27" fillId="5" borderId="2" xfId="0" applyFont="1" applyFill="1" applyBorder="1" applyAlignment="1">
      <alignment horizontal="center" vertical="center"/>
    </xf>
    <xf numFmtId="0" fontId="27" fillId="5" borderId="4" xfId="0" applyFont="1" applyFill="1" applyBorder="1" applyAlignment="1">
      <alignment horizontal="center" vertical="center"/>
    </xf>
    <xf numFmtId="0" fontId="27" fillId="5" borderId="3" xfId="0" applyFont="1" applyFill="1" applyBorder="1" applyAlignment="1">
      <alignment horizontal="center" vertical="center"/>
    </xf>
    <xf numFmtId="0" fontId="28" fillId="3" borderId="0" xfId="0" applyFont="1" applyFill="1" applyBorder="1" applyAlignment="1">
      <alignment horizontal="center" vertical="center"/>
    </xf>
    <xf numFmtId="0" fontId="20" fillId="8" borderId="2" xfId="0" applyFont="1" applyFill="1" applyBorder="1" applyAlignment="1">
      <alignment horizontal="center" vertical="center"/>
    </xf>
    <xf numFmtId="0" fontId="20" fillId="8" borderId="3" xfId="0" applyFont="1" applyFill="1" applyBorder="1" applyAlignment="1">
      <alignment horizontal="center" vertical="center"/>
    </xf>
    <xf numFmtId="0" fontId="19" fillId="8" borderId="1" xfId="0" applyFont="1" applyFill="1" applyBorder="1" applyAlignment="1">
      <alignment horizontal="center" vertical="center"/>
    </xf>
    <xf numFmtId="0" fontId="4" fillId="8" borderId="2" xfId="0" applyFont="1" applyFill="1" applyBorder="1" applyAlignment="1">
      <alignment horizontal="left" vertical="center" wrapText="1"/>
    </xf>
    <xf numFmtId="0" fontId="19" fillId="8" borderId="4" xfId="0" applyFont="1" applyFill="1" applyBorder="1" applyAlignment="1">
      <alignment horizontal="left" vertical="center" wrapText="1"/>
    </xf>
    <xf numFmtId="0" fontId="19" fillId="8" borderId="3" xfId="0" applyFont="1" applyFill="1" applyBorder="1" applyAlignment="1">
      <alignment horizontal="left" vertical="center" wrapText="1"/>
    </xf>
    <xf numFmtId="0" fontId="33" fillId="7" borderId="2" xfId="0" applyFont="1" applyFill="1" applyBorder="1" applyAlignment="1" applyProtection="1">
      <alignment horizontal="center" vertical="center"/>
      <protection locked="0"/>
    </xf>
    <xf numFmtId="0" fontId="33" fillId="7" borderId="4" xfId="0" applyFont="1" applyFill="1" applyBorder="1" applyAlignment="1" applyProtection="1">
      <alignment horizontal="center" vertical="center"/>
      <protection locked="0"/>
    </xf>
    <xf numFmtId="0" fontId="33" fillId="7" borderId="3" xfId="0" applyFont="1" applyFill="1" applyBorder="1" applyAlignment="1" applyProtection="1">
      <alignment horizontal="center" vertical="center"/>
      <protection locked="0"/>
    </xf>
    <xf numFmtId="0" fontId="7" fillId="8" borderId="2"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39" fillId="8" borderId="2" xfId="3" applyFont="1" applyFill="1" applyBorder="1" applyAlignment="1" applyProtection="1">
      <alignment horizontal="center" vertical="center"/>
      <protection locked="0"/>
    </xf>
    <xf numFmtId="0" fontId="39" fillId="8" borderId="3" xfId="3" applyFont="1" applyFill="1" applyBorder="1" applyAlignment="1" applyProtection="1">
      <alignment horizontal="center" vertical="center"/>
      <protection locked="0"/>
    </xf>
    <xf numFmtId="0" fontId="4" fillId="8" borderId="2" xfId="0" applyFont="1" applyFill="1" applyBorder="1" applyAlignment="1" applyProtection="1">
      <alignment horizontal="center" vertical="center" wrapText="1"/>
      <protection locked="0"/>
    </xf>
    <xf numFmtId="0" fontId="4" fillId="8" borderId="3" xfId="0" applyFont="1" applyFill="1" applyBorder="1" applyAlignment="1" applyProtection="1">
      <alignment horizontal="center" vertical="center" wrapText="1"/>
      <protection locked="0"/>
    </xf>
    <xf numFmtId="0" fontId="4" fillId="8" borderId="9" xfId="0" applyFont="1" applyFill="1" applyBorder="1" applyAlignment="1">
      <alignment horizontal="right" vertical="center" wrapText="1"/>
    </xf>
    <xf numFmtId="0" fontId="4" fillId="8" borderId="8" xfId="0" applyFont="1" applyFill="1" applyBorder="1" applyAlignment="1">
      <alignment horizontal="right" vertical="center" wrapText="1"/>
    </xf>
    <xf numFmtId="0" fontId="54" fillId="8" borderId="5" xfId="0" applyFont="1" applyFill="1" applyBorder="1" applyAlignment="1">
      <alignment horizontal="left" vertical="top" wrapText="1"/>
    </xf>
    <xf numFmtId="0" fontId="54" fillId="8" borderId="7" xfId="0" applyFont="1" applyFill="1" applyBorder="1" applyAlignment="1">
      <alignment horizontal="left" vertical="top" wrapText="1"/>
    </xf>
    <xf numFmtId="0" fontId="54" fillId="8" borderId="6" xfId="0" applyFont="1" applyFill="1" applyBorder="1" applyAlignment="1">
      <alignment horizontal="left" vertical="top" wrapText="1"/>
    </xf>
    <xf numFmtId="0" fontId="54" fillId="8" borderId="12" xfId="0" applyFont="1" applyFill="1" applyBorder="1" applyAlignment="1">
      <alignment horizontal="left" vertical="top" wrapText="1"/>
    </xf>
    <xf numFmtId="0" fontId="54" fillId="8" borderId="13" xfId="0" applyFont="1" applyFill="1" applyBorder="1" applyAlignment="1">
      <alignment horizontal="left" vertical="top" wrapText="1"/>
    </xf>
    <xf numFmtId="0" fontId="54" fillId="8" borderId="14" xfId="0" applyFont="1" applyFill="1" applyBorder="1" applyAlignment="1">
      <alignment horizontal="left" vertical="top" wrapText="1"/>
    </xf>
    <xf numFmtId="0" fontId="7" fillId="8" borderId="1" xfId="0" applyFont="1" applyFill="1" applyBorder="1" applyAlignment="1">
      <alignment horizontal="center" vertical="center" wrapText="1"/>
    </xf>
    <xf numFmtId="9" fontId="20" fillId="8" borderId="2" xfId="0" applyNumberFormat="1" applyFont="1" applyFill="1" applyBorder="1" applyAlignment="1">
      <alignment horizontal="center" vertical="center" wrapText="1"/>
    </xf>
    <xf numFmtId="0" fontId="20" fillId="8" borderId="4" xfId="0" applyFont="1" applyFill="1" applyBorder="1" applyAlignment="1">
      <alignment horizontal="center" vertical="center" wrapText="1"/>
    </xf>
    <xf numFmtId="0" fontId="27" fillId="4" borderId="2" xfId="0" applyFont="1" applyFill="1" applyBorder="1" applyAlignment="1">
      <alignment horizontal="center" vertical="center"/>
    </xf>
    <xf numFmtId="0" fontId="27" fillId="4" borderId="4" xfId="0" applyFont="1" applyFill="1" applyBorder="1" applyAlignment="1">
      <alignment horizontal="center" vertical="center"/>
    </xf>
    <xf numFmtId="0" fontId="27" fillId="4" borderId="3" xfId="0" applyFont="1" applyFill="1" applyBorder="1" applyAlignment="1">
      <alignment horizontal="center" vertical="center"/>
    </xf>
    <xf numFmtId="0" fontId="39" fillId="8" borderId="2" xfId="3" applyFill="1" applyBorder="1" applyAlignment="1">
      <alignment horizontal="center" vertical="center" wrapText="1"/>
    </xf>
    <xf numFmtId="0" fontId="39" fillId="8" borderId="4" xfId="3" applyFill="1" applyBorder="1" applyAlignment="1">
      <alignment horizontal="center" vertical="center" wrapText="1"/>
    </xf>
    <xf numFmtId="0" fontId="39" fillId="8" borderId="3" xfId="3" applyFill="1" applyBorder="1" applyAlignment="1">
      <alignment horizontal="center" vertical="center" wrapText="1"/>
    </xf>
    <xf numFmtId="0" fontId="32" fillId="6" borderId="2" xfId="0" applyFont="1" applyFill="1" applyBorder="1" applyAlignment="1">
      <alignment horizontal="center" vertical="center" wrapText="1"/>
    </xf>
    <xf numFmtId="0" fontId="32" fillId="6" borderId="4" xfId="0" applyFont="1" applyFill="1" applyBorder="1" applyAlignment="1">
      <alignment horizontal="center" vertical="center" wrapText="1"/>
    </xf>
    <xf numFmtId="0" fontId="32" fillId="6" borderId="3" xfId="0" applyFont="1" applyFill="1" applyBorder="1" applyAlignment="1">
      <alignment horizontal="center" vertical="center" wrapText="1"/>
    </xf>
    <xf numFmtId="0" fontId="18" fillId="8" borderId="2" xfId="0" applyFont="1" applyFill="1" applyBorder="1" applyAlignment="1">
      <alignment horizontal="center" vertical="center" wrapText="1"/>
    </xf>
    <xf numFmtId="0" fontId="18" fillId="8" borderId="4" xfId="0" applyFont="1" applyFill="1" applyBorder="1" applyAlignment="1">
      <alignment horizontal="center" vertical="center" wrapText="1"/>
    </xf>
    <xf numFmtId="0" fontId="18" fillId="8" borderId="3" xfId="0" applyFont="1" applyFill="1" applyBorder="1" applyAlignment="1">
      <alignment horizontal="center" vertical="center" wrapText="1"/>
    </xf>
    <xf numFmtId="0" fontId="3" fillId="8" borderId="5"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3" fillId="8" borderId="16"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24" xfId="0" applyFont="1" applyFill="1" applyBorder="1" applyAlignment="1">
      <alignment horizontal="center" vertical="center" wrapText="1"/>
    </xf>
    <xf numFmtId="0" fontId="3" fillId="8" borderId="25"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9" fillId="5" borderId="2" xfId="0" applyFont="1" applyFill="1" applyBorder="1" applyAlignment="1">
      <alignment horizontal="center" vertical="center"/>
    </xf>
    <xf numFmtId="0" fontId="29" fillId="5" borderId="4" xfId="0" applyFont="1" applyFill="1" applyBorder="1" applyAlignment="1">
      <alignment horizontal="center" vertical="center"/>
    </xf>
    <xf numFmtId="0" fontId="29" fillId="5" borderId="3" xfId="0" applyFont="1" applyFill="1" applyBorder="1" applyAlignment="1">
      <alignment horizontal="center" vertical="center"/>
    </xf>
    <xf numFmtId="0" fontId="4" fillId="8" borderId="4" xfId="0" applyFont="1" applyFill="1" applyBorder="1" applyAlignment="1" applyProtection="1">
      <alignment horizontal="center" vertical="center" wrapText="1"/>
      <protection locked="0"/>
    </xf>
    <xf numFmtId="0" fontId="39" fillId="8" borderId="5" xfId="3" applyFont="1" applyFill="1" applyBorder="1" applyAlignment="1">
      <alignment horizontal="center" vertical="center" wrapText="1"/>
    </xf>
    <xf numFmtId="0" fontId="39" fillId="8" borderId="6" xfId="3" applyFont="1" applyFill="1" applyBorder="1" applyAlignment="1">
      <alignment horizontal="center" vertical="center" wrapText="1"/>
    </xf>
    <xf numFmtId="0" fontId="39" fillId="8" borderId="12" xfId="3" applyFont="1" applyFill="1" applyBorder="1" applyAlignment="1">
      <alignment horizontal="center" vertical="center" wrapText="1"/>
    </xf>
    <xf numFmtId="0" fontId="39" fillId="8" borderId="14" xfId="3" applyFont="1" applyFill="1" applyBorder="1" applyAlignment="1">
      <alignment horizontal="center" vertical="center" wrapText="1"/>
    </xf>
    <xf numFmtId="0" fontId="30" fillId="4" borderId="5" xfId="0" applyFont="1" applyFill="1" applyBorder="1" applyAlignment="1">
      <alignment horizontal="center" vertical="top" wrapText="1"/>
    </xf>
    <xf numFmtId="0" fontId="30" fillId="4" borderId="6" xfId="0" applyFont="1" applyFill="1" applyBorder="1" applyAlignment="1">
      <alignment horizontal="center" vertical="top" wrapText="1"/>
    </xf>
    <xf numFmtId="0" fontId="30" fillId="4" borderId="1" xfId="0" applyFont="1" applyFill="1" applyBorder="1" applyAlignment="1">
      <alignment horizontal="center" vertical="center"/>
    </xf>
    <xf numFmtId="0" fontId="11" fillId="8" borderId="2" xfId="0" applyFont="1" applyFill="1" applyBorder="1" applyAlignment="1">
      <alignment horizontal="left" vertical="center" wrapText="1"/>
    </xf>
    <xf numFmtId="0" fontId="11" fillId="8" borderId="3" xfId="0" applyFont="1" applyFill="1" applyBorder="1" applyAlignment="1">
      <alignment horizontal="left" vertical="center" wrapText="1"/>
    </xf>
    <xf numFmtId="0" fontId="13" fillId="8" borderId="2" xfId="0" applyFont="1" applyFill="1" applyBorder="1" applyAlignment="1">
      <alignment horizontal="left" vertical="top" wrapText="1"/>
    </xf>
    <xf numFmtId="0" fontId="6" fillId="8" borderId="2" xfId="0" applyFont="1" applyFill="1" applyBorder="1" applyAlignment="1">
      <alignment horizontal="left" vertical="center"/>
    </xf>
    <xf numFmtId="0" fontId="22" fillId="8" borderId="3" xfId="0" applyFont="1" applyFill="1" applyBorder="1" applyAlignment="1">
      <alignment horizontal="left" vertical="center"/>
    </xf>
    <xf numFmtId="0" fontId="8" fillId="8" borderId="2" xfId="0" applyFont="1" applyFill="1" applyBorder="1" applyAlignment="1">
      <alignment horizontal="left" vertical="top" wrapText="1"/>
    </xf>
    <xf numFmtId="0" fontId="22" fillId="8" borderId="3" xfId="0" applyFont="1" applyFill="1" applyBorder="1" applyAlignment="1">
      <alignment horizontal="left" vertical="top" wrapText="1"/>
    </xf>
    <xf numFmtId="0" fontId="22" fillId="8" borderId="2" xfId="0" applyFont="1" applyFill="1" applyBorder="1" applyAlignment="1">
      <alignment horizontal="left" vertical="top" wrapText="1"/>
    </xf>
    <xf numFmtId="0" fontId="6" fillId="8" borderId="2" xfId="0" applyFont="1" applyFill="1" applyBorder="1" applyAlignment="1">
      <alignment horizontal="left" vertical="top" wrapText="1"/>
    </xf>
    <xf numFmtId="0" fontId="12" fillId="8" borderId="2" xfId="0" applyFont="1" applyFill="1" applyBorder="1" applyAlignment="1">
      <alignment horizontal="left" vertical="top" wrapText="1"/>
    </xf>
    <xf numFmtId="0" fontId="44" fillId="8" borderId="1" xfId="3" applyFont="1" applyFill="1" applyBorder="1" applyAlignment="1">
      <alignment horizontal="center" vertical="center" wrapText="1"/>
    </xf>
    <xf numFmtId="0" fontId="3" fillId="8" borderId="19" xfId="0" applyFont="1" applyFill="1" applyBorder="1" applyAlignment="1">
      <alignment horizontal="left" vertical="center" wrapText="1"/>
    </xf>
    <xf numFmtId="0" fontId="3" fillId="8" borderId="20" xfId="0" applyFont="1" applyFill="1" applyBorder="1" applyAlignment="1">
      <alignment horizontal="left" vertical="center" wrapText="1"/>
    </xf>
    <xf numFmtId="0" fontId="3" fillId="8" borderId="21" xfId="0" applyFont="1" applyFill="1" applyBorder="1" applyAlignment="1">
      <alignment horizontal="left" vertical="center" wrapText="1"/>
    </xf>
    <xf numFmtId="0" fontId="38" fillId="8" borderId="17" xfId="0" applyFont="1" applyFill="1" applyBorder="1" applyAlignment="1">
      <alignment horizontal="left" vertical="center" wrapText="1"/>
    </xf>
    <xf numFmtId="0" fontId="38" fillId="8" borderId="0" xfId="0" applyFont="1" applyFill="1" applyBorder="1" applyAlignment="1">
      <alignment horizontal="left" vertical="center" wrapText="1"/>
    </xf>
    <xf numFmtId="0" fontId="38" fillId="8" borderId="18" xfId="0" applyFont="1" applyFill="1" applyBorder="1" applyAlignment="1">
      <alignment horizontal="left" vertical="center" wrapText="1"/>
    </xf>
    <xf numFmtId="0" fontId="3" fillId="8" borderId="17" xfId="0" applyFont="1" applyFill="1" applyBorder="1" applyAlignment="1">
      <alignment horizontal="left" vertical="center" wrapText="1"/>
    </xf>
    <xf numFmtId="0" fontId="3" fillId="8" borderId="0" xfId="0" applyFont="1" applyFill="1" applyBorder="1" applyAlignment="1">
      <alignment horizontal="left" vertical="center" wrapText="1"/>
    </xf>
    <xf numFmtId="0" fontId="3" fillId="8" borderId="18" xfId="0" applyFont="1" applyFill="1" applyBorder="1" applyAlignment="1">
      <alignment horizontal="left" vertical="center" wrapText="1"/>
    </xf>
    <xf numFmtId="0" fontId="3" fillId="8" borderId="17" xfId="0" applyFont="1" applyFill="1" applyBorder="1" applyAlignment="1">
      <alignment horizontal="left" vertical="center"/>
    </xf>
    <xf numFmtId="0" fontId="3" fillId="8" borderId="0" xfId="0" applyFont="1" applyFill="1" applyBorder="1" applyAlignment="1">
      <alignment horizontal="left" vertical="center"/>
    </xf>
    <xf numFmtId="0" fontId="3" fillId="8" borderId="18" xfId="0" applyFont="1" applyFill="1" applyBorder="1" applyAlignment="1">
      <alignment horizontal="left" vertical="center"/>
    </xf>
    <xf numFmtId="0" fontId="36" fillId="8" borderId="2" xfId="0" applyFont="1" applyFill="1" applyBorder="1" applyAlignment="1">
      <alignment horizontal="left" vertical="top"/>
    </xf>
    <xf numFmtId="0" fontId="36" fillId="8" borderId="4" xfId="0" applyFont="1" applyFill="1" applyBorder="1" applyAlignment="1">
      <alignment horizontal="left" vertical="top"/>
    </xf>
    <xf numFmtId="0" fontId="36" fillId="8" borderId="3" xfId="0" applyFont="1" applyFill="1" applyBorder="1" applyAlignment="1">
      <alignment horizontal="left" vertical="top"/>
    </xf>
    <xf numFmtId="0" fontId="30" fillId="6" borderId="1" xfId="0" applyFont="1" applyFill="1" applyBorder="1" applyAlignment="1">
      <alignment horizontal="center" vertical="center" wrapText="1"/>
    </xf>
    <xf numFmtId="0" fontId="38" fillId="6" borderId="1" xfId="0" applyFont="1" applyFill="1" applyBorder="1" applyAlignment="1">
      <alignment horizontal="center" vertical="top"/>
    </xf>
    <xf numFmtId="0" fontId="38" fillId="6" borderId="1" xfId="0" applyFont="1" applyFill="1" applyBorder="1" applyAlignment="1">
      <alignment horizontal="center" vertical="top" wrapText="1"/>
    </xf>
    <xf numFmtId="0" fontId="38" fillId="6" borderId="2" xfId="0" applyFont="1" applyFill="1" applyBorder="1" applyAlignment="1">
      <alignment horizontal="center" vertical="center"/>
    </xf>
    <xf numFmtId="0" fontId="38" fillId="6" borderId="4" xfId="0" applyFont="1" applyFill="1" applyBorder="1" applyAlignment="1">
      <alignment horizontal="center" vertical="center"/>
    </xf>
    <xf numFmtId="0" fontId="38" fillId="6" borderId="3" xfId="0" applyFont="1" applyFill="1" applyBorder="1" applyAlignment="1">
      <alignment horizontal="center" vertical="center"/>
    </xf>
    <xf numFmtId="9" fontId="38" fillId="8" borderId="2" xfId="0" applyNumberFormat="1" applyFont="1" applyFill="1" applyBorder="1" applyAlignment="1">
      <alignment horizontal="center" vertical="center" wrapText="1"/>
    </xf>
    <xf numFmtId="0" fontId="38" fillId="8" borderId="4" xfId="0" applyFont="1" applyFill="1" applyBorder="1" applyAlignment="1">
      <alignment horizontal="center" vertical="center" wrapText="1"/>
    </xf>
    <xf numFmtId="0" fontId="11" fillId="8" borderId="2" xfId="0" applyFont="1" applyFill="1" applyBorder="1" applyAlignment="1">
      <alignment horizontal="left" vertical="top" wrapText="1"/>
    </xf>
    <xf numFmtId="0" fontId="11" fillId="8" borderId="3" xfId="0" applyFont="1" applyFill="1" applyBorder="1" applyAlignment="1">
      <alignment horizontal="left" vertical="top" wrapText="1"/>
    </xf>
    <xf numFmtId="0" fontId="29" fillId="4" borderId="1" xfId="0" applyFont="1" applyFill="1" applyBorder="1" applyAlignment="1">
      <alignment horizontal="center" vertical="center"/>
    </xf>
    <xf numFmtId="0" fontId="27" fillId="4" borderId="1" xfId="0" applyFont="1" applyFill="1" applyBorder="1" applyAlignment="1">
      <alignment horizontal="center" vertical="center"/>
    </xf>
    <xf numFmtId="0" fontId="9" fillId="8" borderId="2" xfId="0" applyFont="1" applyFill="1" applyBorder="1" applyAlignment="1">
      <alignment horizontal="left" vertical="center" wrapText="1"/>
    </xf>
    <xf numFmtId="0" fontId="14" fillId="8" borderId="2" xfId="0" applyFont="1" applyFill="1" applyBorder="1" applyAlignment="1">
      <alignment horizontal="left" vertical="top" wrapText="1"/>
    </xf>
    <xf numFmtId="0" fontId="15" fillId="8" borderId="2" xfId="0" applyFont="1" applyFill="1" applyBorder="1" applyAlignment="1">
      <alignment horizontal="left" vertical="center"/>
    </xf>
    <xf numFmtId="0" fontId="15" fillId="8" borderId="3" xfId="0" applyFont="1" applyFill="1" applyBorder="1" applyAlignment="1">
      <alignment horizontal="left" vertical="center"/>
    </xf>
    <xf numFmtId="0" fontId="22" fillId="8" borderId="2" xfId="0" applyFont="1" applyFill="1" applyBorder="1" applyAlignment="1">
      <alignment horizontal="left" vertical="center"/>
    </xf>
    <xf numFmtId="0" fontId="15" fillId="8" borderId="2" xfId="0" applyFont="1" applyFill="1" applyBorder="1" applyAlignment="1">
      <alignment horizontal="left" vertical="top" wrapText="1"/>
    </xf>
    <xf numFmtId="0" fontId="19" fillId="8" borderId="2" xfId="0" applyFont="1" applyFill="1" applyBorder="1" applyAlignment="1">
      <alignment horizontal="left" vertical="center" wrapText="1"/>
    </xf>
    <xf numFmtId="0" fontId="7" fillId="8" borderId="1" xfId="2" applyFont="1" applyFill="1" applyBorder="1" applyAlignment="1">
      <alignment horizontal="center" vertical="center" wrapText="1"/>
    </xf>
    <xf numFmtId="0" fontId="7" fillId="8" borderId="0" xfId="0" applyFont="1" applyFill="1" applyBorder="1" applyAlignment="1">
      <alignment horizontal="center" vertical="center" wrapText="1"/>
    </xf>
    <xf numFmtId="0" fontId="42" fillId="0" borderId="0" xfId="0" applyFont="1" applyAlignment="1">
      <alignment horizontal="center" vertical="center" wrapText="1"/>
    </xf>
    <xf numFmtId="0" fontId="43" fillId="0" borderId="0" xfId="0" applyFont="1" applyAlignment="1">
      <alignment horizontal="center" vertical="center"/>
    </xf>
    <xf numFmtId="0" fontId="43" fillId="0" borderId="13" xfId="0" applyFont="1" applyBorder="1" applyAlignment="1">
      <alignment horizontal="center" vertical="center"/>
    </xf>
    <xf numFmtId="0" fontId="37" fillId="8" borderId="2" xfId="0" applyFont="1" applyFill="1" applyBorder="1" applyAlignment="1">
      <alignment horizontal="left" vertical="top" wrapText="1"/>
    </xf>
    <xf numFmtId="0" fontId="35" fillId="8" borderId="3" xfId="0" applyFont="1" applyFill="1" applyBorder="1" applyAlignment="1">
      <alignment horizontal="left" vertical="top" wrapText="1"/>
    </xf>
    <xf numFmtId="0" fontId="37" fillId="8" borderId="2" xfId="0" applyFont="1" applyFill="1" applyBorder="1" applyAlignment="1">
      <alignment horizontal="left" vertical="center" wrapText="1"/>
    </xf>
    <xf numFmtId="0" fontId="35" fillId="8" borderId="3" xfId="0" applyFont="1" applyFill="1" applyBorder="1" applyAlignment="1">
      <alignment horizontal="left" vertical="center" wrapText="1"/>
    </xf>
    <xf numFmtId="0" fontId="29" fillId="8" borderId="2" xfId="0" applyFont="1" applyFill="1" applyBorder="1" applyAlignment="1">
      <alignment horizontal="left" vertical="center"/>
    </xf>
    <xf numFmtId="0" fontId="29" fillId="8" borderId="4" xfId="0" applyFont="1" applyFill="1" applyBorder="1" applyAlignment="1">
      <alignment horizontal="left" vertical="center"/>
    </xf>
    <xf numFmtId="0" fontId="29" fillId="8" borderId="3" xfId="0" applyFont="1" applyFill="1" applyBorder="1" applyAlignment="1">
      <alignment horizontal="left" vertical="center"/>
    </xf>
    <xf numFmtId="0" fontId="28" fillId="8" borderId="1" xfId="0" applyFont="1" applyFill="1" applyBorder="1" applyAlignment="1">
      <alignment horizontal="center" vertical="center"/>
    </xf>
    <xf numFmtId="0" fontId="30" fillId="8" borderId="1" xfId="0" applyFont="1" applyFill="1" applyBorder="1" applyAlignment="1">
      <alignment horizontal="center" vertical="center"/>
    </xf>
    <xf numFmtId="0" fontId="39" fillId="12" borderId="2" xfId="3" applyFill="1" applyBorder="1" applyAlignment="1">
      <alignment horizontal="center" vertical="center"/>
    </xf>
    <xf numFmtId="0" fontId="39" fillId="12" borderId="4" xfId="3" applyFill="1" applyBorder="1" applyAlignment="1">
      <alignment horizontal="center" vertical="center"/>
    </xf>
    <xf numFmtId="0" fontId="39" fillId="12" borderId="3" xfId="3" applyFill="1" applyBorder="1" applyAlignment="1">
      <alignment horizontal="center" vertical="center"/>
    </xf>
    <xf numFmtId="0" fontId="25" fillId="5" borderId="1" xfId="0" applyFont="1" applyFill="1" applyBorder="1" applyAlignment="1">
      <alignment horizontal="center" vertical="center"/>
    </xf>
    <xf numFmtId="0" fontId="38" fillId="8" borderId="1" xfId="0" applyFont="1" applyFill="1" applyBorder="1" applyAlignment="1">
      <alignment horizontal="center" vertical="center"/>
    </xf>
    <xf numFmtId="0" fontId="55" fillId="8" borderId="2" xfId="0" applyFont="1" applyFill="1" applyBorder="1" applyAlignment="1">
      <alignment horizontal="center" vertical="center" wrapText="1"/>
    </xf>
    <xf numFmtId="0" fontId="55" fillId="8" borderId="4" xfId="0" applyFont="1" applyFill="1" applyBorder="1" applyAlignment="1">
      <alignment horizontal="center" vertical="center" wrapText="1"/>
    </xf>
    <xf numFmtId="0" fontId="55" fillId="8" borderId="3" xfId="0" applyFont="1" applyFill="1" applyBorder="1" applyAlignment="1">
      <alignment horizontal="center" vertical="center" wrapText="1"/>
    </xf>
    <xf numFmtId="0" fontId="52" fillId="8" borderId="2" xfId="3" applyFont="1" applyFill="1" applyBorder="1" applyAlignment="1" applyProtection="1">
      <alignment horizontal="center" vertical="center" wrapText="1"/>
      <protection locked="0"/>
    </xf>
    <xf numFmtId="0" fontId="52" fillId="8" borderId="4" xfId="3" applyFont="1" applyFill="1" applyBorder="1" applyAlignment="1" applyProtection="1">
      <alignment horizontal="center" vertical="center" wrapText="1"/>
      <protection locked="0"/>
    </xf>
    <xf numFmtId="0" fontId="52" fillId="8" borderId="3" xfId="3" applyFont="1" applyFill="1" applyBorder="1" applyAlignment="1" applyProtection="1">
      <alignment horizontal="center" vertical="center" wrapText="1"/>
      <protection locked="0"/>
    </xf>
    <xf numFmtId="0" fontId="39" fillId="8" borderId="2" xfId="3" applyFont="1" applyFill="1" applyBorder="1" applyAlignment="1" applyProtection="1">
      <alignment horizontal="center" vertical="center" wrapText="1"/>
      <protection locked="0"/>
    </xf>
    <xf numFmtId="0" fontId="29" fillId="6" borderId="2" xfId="0" applyFont="1" applyFill="1" applyBorder="1" applyAlignment="1">
      <alignment horizontal="center" vertical="center"/>
    </xf>
    <xf numFmtId="0" fontId="29" fillId="6" borderId="4" xfId="0" applyFont="1" applyFill="1" applyBorder="1" applyAlignment="1">
      <alignment horizontal="center" vertical="center"/>
    </xf>
    <xf numFmtId="0" fontId="29" fillId="6" borderId="3" xfId="0" applyFont="1" applyFill="1" applyBorder="1" applyAlignment="1">
      <alignment horizontal="center" vertical="center"/>
    </xf>
    <xf numFmtId="0" fontId="40" fillId="8" borderId="9" xfId="0" applyFont="1" applyFill="1" applyBorder="1" applyAlignment="1">
      <alignment horizontal="center" vertical="center" wrapText="1"/>
    </xf>
    <xf numFmtId="0" fontId="40" fillId="8" borderId="10" xfId="0" applyFont="1" applyFill="1" applyBorder="1" applyAlignment="1">
      <alignment horizontal="center" vertical="center" wrapText="1"/>
    </xf>
    <xf numFmtId="0" fontId="40" fillId="8" borderId="8" xfId="0" applyFont="1" applyFill="1" applyBorder="1" applyAlignment="1">
      <alignment horizontal="center" vertical="center" wrapText="1"/>
    </xf>
    <xf numFmtId="0" fontId="41" fillId="8" borderId="2" xfId="0" applyFont="1" applyFill="1" applyBorder="1" applyAlignment="1">
      <alignment horizontal="center" vertical="center"/>
    </xf>
    <xf numFmtId="0" fontId="41" fillId="8" borderId="4" xfId="0" applyFont="1" applyFill="1" applyBorder="1" applyAlignment="1">
      <alignment horizontal="center" vertical="center"/>
    </xf>
    <xf numFmtId="0" fontId="41" fillId="8" borderId="3" xfId="0" applyFont="1" applyFill="1" applyBorder="1" applyAlignment="1">
      <alignment horizontal="center" vertical="center"/>
    </xf>
    <xf numFmtId="0" fontId="34" fillId="2" borderId="2" xfId="0" applyFont="1" applyFill="1" applyBorder="1" applyAlignment="1">
      <alignment horizontal="center" vertical="center"/>
    </xf>
    <xf numFmtId="0" fontId="34" fillId="2" borderId="3" xfId="0" applyFont="1" applyFill="1" applyBorder="1" applyAlignment="1">
      <alignment horizontal="center" vertical="center"/>
    </xf>
  </cellXfs>
  <cellStyles count="9">
    <cellStyle name="Hipervínculo" xfId="3" builtinId="8"/>
    <cellStyle name="Millares [0]" xfId="5" builtinId="6"/>
    <cellStyle name="Millares [0] 2 2" xfId="4"/>
    <cellStyle name="Millares [0] 2 2 2" xfId="8"/>
    <cellStyle name="Normal" xfId="0" builtinId="0"/>
    <cellStyle name="Normal 2" xfId="2"/>
    <cellStyle name="Normal 2 2" xfId="7"/>
    <cellStyle name="Porcentaje" xfId="1" builtinId="5"/>
    <cellStyle name="Porcentaje 2" xfId="6"/>
  </cellStyles>
  <dxfs count="0"/>
  <tableStyles count="0" defaultTableStyle="TableStyleMedium2" defaultPivotStyle="PivotStyleLight16"/>
  <colors>
    <mruColors>
      <color rgb="FF8BCDFF"/>
      <color rgb="FF1809D9"/>
      <color rgb="FF1006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ESTADO DE CONTRATOS 3º TRIMESTRE 2023</a:t>
            </a:r>
          </a:p>
        </c:rich>
      </c:tx>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PY"/>
        </a:p>
      </c:txPr>
    </c:title>
    <c:autoTitleDeleted val="0"/>
    <c:pivotFmts>
      <c:pivotFmt>
        <c:idx val="0"/>
        <c:marker>
          <c:symbol val="none"/>
        </c:marker>
      </c:pivotFmt>
      <c:pivotFmt>
        <c:idx val="1"/>
        <c:marker>
          <c:symbol val="none"/>
        </c:marker>
      </c:pivotFmt>
      <c:pivotFmt>
        <c:idx val="2"/>
        <c:spPr>
          <a:solidFill>
            <a:schemeClr val="accent6">
              <a:lumMod val="75000"/>
            </a:schemeClr>
          </a:soli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anchor="ctr" anchorCtr="1"/>
            <a:lstStyle/>
            <a:p>
              <a:pPr>
                <a:defRPr sz="900" b="1" i="0" u="none" strike="noStrike" kern="1200" baseline="0">
                  <a:solidFill>
                    <a:schemeClr val="lt1">
                      <a:lumMod val="85000"/>
                    </a:schemeClr>
                  </a:solidFill>
                  <a:latin typeface="+mn-lt"/>
                  <a:ea typeface="+mn-ea"/>
                  <a:cs typeface="+mn-cs"/>
                </a:defRPr>
              </a:pPr>
              <a:endParaRPr lang="es-PY"/>
            </a:p>
          </c:txPr>
          <c:dLblPos val="outEnd"/>
          <c:showLegendKey val="0"/>
          <c:showVal val="1"/>
          <c:showCatName val="0"/>
          <c:showSerName val="0"/>
          <c:showPercent val="0"/>
          <c:showBubbleSize val="0"/>
          <c:separator> </c:separator>
          <c:extLst xmlns:c16r2="http://schemas.microsoft.com/office/drawing/2015/06/chart">
            <c:ext xmlns:c15="http://schemas.microsoft.com/office/drawing/2012/chart" uri="{CE6537A1-D6FC-4f65-9D91-7224C49458BB}"/>
          </c:extLst>
        </c:dLbl>
      </c:pivotFmt>
      <c:pivotFmt>
        <c:idx val="3"/>
        <c:spPr>
          <a:solidFill>
            <a:schemeClr val="accent6">
              <a:lumMod val="75000"/>
            </a:schemeClr>
          </a:solidFill>
          <a:ln>
            <a:solidFill>
              <a:schemeClr val="accent6">
                <a:lumMod val="75000"/>
              </a:schemeClr>
            </a:solidFill>
          </a:ln>
          <a:effectLst>
            <a:outerShdw blurRad="57150" dist="19050" dir="5400000" algn="ctr" rotWithShape="0">
              <a:srgbClr val="000000">
                <a:alpha val="63000"/>
              </a:srgbClr>
            </a:outerShdw>
          </a:effectLst>
        </c:spPr>
      </c:pivotFmt>
      <c:pivotFmt>
        <c:idx val="4"/>
        <c:spPr>
          <a:solidFill>
            <a:schemeClr val="accent2">
              <a:lumMod val="75000"/>
            </a:schemeClr>
          </a:solidFill>
          <a:ln>
            <a:solidFill>
              <a:schemeClr val="accent2">
                <a:lumMod val="75000"/>
              </a:schemeClr>
            </a:solidFill>
          </a:ln>
          <a:effectLst>
            <a:outerShdw blurRad="57150" dist="19050" dir="5400000" algn="ctr" rotWithShape="0">
              <a:srgbClr val="000000">
                <a:alpha val="63000"/>
              </a:srgbClr>
            </a:outerShdw>
          </a:effectLst>
        </c:spPr>
      </c:pivotFmt>
      <c:pivotFmt>
        <c:idx val="5"/>
        <c:spPr>
          <a:solidFill>
            <a:srgbClr val="0033CC"/>
          </a:solidFill>
          <a:ln>
            <a:solidFill>
              <a:srgbClr val="0033CC"/>
            </a:solidFill>
          </a:ln>
          <a:effectLst>
            <a:outerShdw blurRad="57150" dist="19050" dir="5400000" algn="ctr" rotWithShape="0">
              <a:srgbClr val="000000">
                <a:alpha val="63000"/>
              </a:srgbClr>
            </a:outerShdw>
          </a:effectLst>
        </c:spPr>
      </c:pivotFmt>
      <c:pivotFmt>
        <c:idx val="6"/>
        <c:spPr>
          <a:solidFill>
            <a:schemeClr val="accent6">
              <a:lumMod val="75000"/>
            </a:schemeClr>
          </a:soli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anchor="ctr" anchorCtr="1"/>
            <a:lstStyle/>
            <a:p>
              <a:pPr>
                <a:defRPr sz="900" b="1" i="0" u="none" strike="noStrike" kern="1200" baseline="0">
                  <a:solidFill>
                    <a:schemeClr val="lt1">
                      <a:lumMod val="85000"/>
                    </a:schemeClr>
                  </a:solidFill>
                  <a:latin typeface="+mn-lt"/>
                  <a:ea typeface="+mn-ea"/>
                  <a:cs typeface="+mn-cs"/>
                </a:defRPr>
              </a:pPr>
              <a:endParaRPr lang="es-PY"/>
            </a:p>
          </c:txPr>
          <c:dLblPos val="outEnd"/>
          <c:showLegendKey val="0"/>
          <c:showVal val="1"/>
          <c:showCatName val="0"/>
          <c:showSerName val="0"/>
          <c:showPercent val="0"/>
          <c:showBubbleSize val="0"/>
          <c:separator> </c:separator>
          <c:extLst xmlns:c16r2="http://schemas.microsoft.com/office/drawing/2015/06/chart">
            <c:ext xmlns:c15="http://schemas.microsoft.com/office/drawing/2012/chart" uri="{CE6537A1-D6FC-4f65-9D91-7224C49458BB}"/>
          </c:extLst>
        </c:dLbl>
      </c:pivotFmt>
      <c:pivotFmt>
        <c:idx val="7"/>
        <c:spPr>
          <a:solidFill>
            <a:schemeClr val="accent6">
              <a:lumMod val="75000"/>
            </a:schemeClr>
          </a:solidFill>
          <a:ln>
            <a:solidFill>
              <a:schemeClr val="accent6">
                <a:lumMod val="75000"/>
              </a:schemeClr>
            </a:solidFill>
          </a:ln>
          <a:effectLst>
            <a:outerShdw blurRad="57150" dist="19050" dir="5400000" algn="ctr" rotWithShape="0">
              <a:srgbClr val="000000">
                <a:alpha val="63000"/>
              </a:srgbClr>
            </a:outerShdw>
          </a:effectLst>
        </c:spPr>
      </c:pivotFmt>
      <c:pivotFmt>
        <c:idx val="8"/>
        <c:spPr>
          <a:solidFill>
            <a:schemeClr val="accent2">
              <a:lumMod val="75000"/>
            </a:schemeClr>
          </a:solidFill>
          <a:ln>
            <a:solidFill>
              <a:schemeClr val="accent2">
                <a:lumMod val="75000"/>
              </a:schemeClr>
            </a:solidFill>
          </a:ln>
          <a:effectLst>
            <a:outerShdw blurRad="57150" dist="19050" dir="5400000" algn="ctr" rotWithShape="0">
              <a:srgbClr val="000000">
                <a:alpha val="63000"/>
              </a:srgbClr>
            </a:outerShdw>
          </a:effectLst>
        </c:spPr>
      </c:pivotFmt>
      <c:pivotFmt>
        <c:idx val="9"/>
        <c:spPr>
          <a:solidFill>
            <a:srgbClr val="0033CC"/>
          </a:solidFill>
          <a:ln>
            <a:solidFill>
              <a:srgbClr val="0033CC"/>
            </a:solidFill>
          </a:ln>
          <a:effectLst>
            <a:outerShdw blurRad="57150" dist="19050" dir="5400000" algn="ctr" rotWithShape="0">
              <a:srgbClr val="000000">
                <a:alpha val="63000"/>
              </a:srgbClr>
            </a:outerShdw>
          </a:effectLst>
        </c:spPr>
      </c:pivotFmt>
      <c:pivotFmt>
        <c:idx val="10"/>
        <c:spPr>
          <a:solidFill>
            <a:schemeClr val="accent6">
              <a:lumMod val="75000"/>
            </a:schemeClr>
          </a:soli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anchor="ctr" anchorCtr="1"/>
            <a:lstStyle/>
            <a:p>
              <a:pPr>
                <a:defRPr sz="1400" b="1" i="0" u="none" strike="noStrike" kern="1200" baseline="0">
                  <a:solidFill>
                    <a:schemeClr val="lt1">
                      <a:lumMod val="85000"/>
                    </a:schemeClr>
                  </a:solidFill>
                  <a:latin typeface="+mn-lt"/>
                  <a:ea typeface="+mn-ea"/>
                  <a:cs typeface="+mn-cs"/>
                </a:defRPr>
              </a:pPr>
              <a:endParaRPr lang="es-PY"/>
            </a:p>
          </c:txPr>
          <c:dLblPos val="outEnd"/>
          <c:showLegendKey val="0"/>
          <c:showVal val="1"/>
          <c:showCatName val="0"/>
          <c:showSerName val="0"/>
          <c:showPercent val="0"/>
          <c:showBubbleSize val="0"/>
          <c:separator> </c:separator>
          <c:extLst xmlns:c16r2="http://schemas.microsoft.com/office/drawing/2015/06/chart">
            <c:ext xmlns:c15="http://schemas.microsoft.com/office/drawing/2012/chart" uri="{CE6537A1-D6FC-4f65-9D91-7224C49458BB}"/>
          </c:extLst>
        </c:dLbl>
      </c:pivotFmt>
      <c:pivotFmt>
        <c:idx val="11"/>
        <c:spPr>
          <a:solidFill>
            <a:schemeClr val="accent6">
              <a:lumMod val="75000"/>
            </a:schemeClr>
          </a:solidFill>
          <a:ln>
            <a:solidFill>
              <a:schemeClr val="accent6">
                <a:lumMod val="75000"/>
              </a:schemeClr>
            </a:solidFill>
          </a:ln>
          <a:effectLst>
            <a:outerShdw blurRad="57150" dist="19050" dir="5400000" algn="ctr" rotWithShape="0">
              <a:srgbClr val="000000">
                <a:alpha val="63000"/>
              </a:srgbClr>
            </a:outerShdw>
          </a:effectLst>
        </c:spPr>
      </c:pivotFmt>
      <c:pivotFmt>
        <c:idx val="12"/>
        <c:spPr>
          <a:solidFill>
            <a:schemeClr val="accent2">
              <a:lumMod val="75000"/>
            </a:schemeClr>
          </a:solidFill>
          <a:ln>
            <a:solidFill>
              <a:schemeClr val="accent2">
                <a:lumMod val="75000"/>
              </a:schemeClr>
            </a:solidFill>
          </a:ln>
          <a:effectLst>
            <a:outerShdw blurRad="57150" dist="19050" dir="5400000" algn="ctr" rotWithShape="0">
              <a:srgbClr val="000000">
                <a:alpha val="63000"/>
              </a:srgbClr>
            </a:outerShdw>
          </a:effectLst>
        </c:spPr>
      </c:pivotFmt>
      <c:pivotFmt>
        <c:idx val="13"/>
        <c:spPr>
          <a:solidFill>
            <a:srgbClr val="0033CC"/>
          </a:solidFill>
          <a:ln>
            <a:solidFill>
              <a:srgbClr val="0033CC"/>
            </a:solidFill>
          </a:ln>
          <a:effectLst>
            <a:outerShdw blurRad="57150" dist="19050" dir="5400000" algn="ctr" rotWithShape="0">
              <a:srgbClr val="000000">
                <a:alpha val="63000"/>
              </a:srgbClr>
            </a:outerShdw>
          </a:effectLst>
        </c:spPr>
      </c:pivotFmt>
    </c:pivotFmts>
    <c:plotArea>
      <c:layout>
        <c:manualLayout>
          <c:layoutTarget val="inner"/>
          <c:xMode val="edge"/>
          <c:yMode val="edge"/>
          <c:x val="0.16017938576358057"/>
          <c:y val="0.11469891312409695"/>
          <c:w val="0.6855484945561553"/>
          <c:h val="0.66088665295259341"/>
        </c:manualLayout>
      </c:layout>
      <c:barChart>
        <c:barDir val="col"/>
        <c:grouping val="clustered"/>
        <c:varyColors val="0"/>
        <c:ser>
          <c:idx val="0"/>
          <c:order val="0"/>
          <c:tx>
            <c:strRef>
              <c:f>'[1]MATRIZ RCC_23'!$L$144</c:f>
              <c:strCache>
                <c:ptCount val="1"/>
                <c:pt idx="0">
                  <c:v>Ejecución</c:v>
                </c:pt>
              </c:strCache>
            </c:strRef>
          </c:tx>
          <c:spPr>
            <a:solidFill>
              <a:srgbClr val="33CC33"/>
            </a:solidFill>
            <a:ln>
              <a:solidFill>
                <a:srgbClr val="33CC33"/>
              </a:solidFill>
            </a:ln>
            <a:effectLst>
              <a:outerShdw blurRad="57150" dist="19050" dir="5400000" algn="ctr" rotWithShape="0">
                <a:srgbClr val="000000">
                  <a:alpha val="63000"/>
                </a:srgbClr>
              </a:outerShdw>
            </a:effectLst>
          </c:spPr>
          <c:invertIfNegative val="0"/>
          <c:dPt>
            <c:idx val="0"/>
            <c:invertIfNegative val="0"/>
            <c:bubble3D val="0"/>
            <c:extLst xmlns:c16r2="http://schemas.microsoft.com/office/drawing/2015/06/chart">
              <c:ext xmlns:c16="http://schemas.microsoft.com/office/drawing/2014/chart" uri="{C3380CC4-5D6E-409C-BE32-E72D297353CC}">
                <c16:uniqueId val="{00000000-10F2-432A-A321-3873D21EC30C}"/>
              </c:ext>
            </c:extLst>
          </c:dPt>
          <c:dPt>
            <c:idx val="1"/>
            <c:invertIfNegative val="0"/>
            <c:bubble3D val="0"/>
            <c:extLst xmlns:c16r2="http://schemas.microsoft.com/office/drawing/2015/06/chart">
              <c:ext xmlns:c16="http://schemas.microsoft.com/office/drawing/2014/chart" uri="{C3380CC4-5D6E-409C-BE32-E72D297353CC}">
                <c16:uniqueId val="{00000001-10F2-432A-A321-3873D21EC30C}"/>
              </c:ext>
            </c:extLst>
          </c:dPt>
          <c:dPt>
            <c:idx val="2"/>
            <c:invertIfNegative val="0"/>
            <c:bubble3D val="0"/>
            <c:extLst xmlns:c16r2="http://schemas.microsoft.com/office/drawing/2015/06/chart">
              <c:ext xmlns:c16="http://schemas.microsoft.com/office/drawing/2014/chart" uri="{C3380CC4-5D6E-409C-BE32-E72D297353CC}">
                <c16:uniqueId val="{00000002-10F2-432A-A321-3873D21EC30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PY"/>
              </a:p>
            </c:txPr>
            <c:dLblPos val="outEnd"/>
            <c:showLegendKey val="0"/>
            <c:showVal val="1"/>
            <c:showCatName val="0"/>
            <c:showSerName val="0"/>
            <c:showPercent val="0"/>
            <c:showBubbleSize val="0"/>
            <c:separator> </c:separator>
            <c:showLeaderLines val="0"/>
            <c:extLst xmlns:c16r2="http://schemas.microsoft.com/office/drawing/2015/06/chart">
              <c:ext xmlns:c15="http://schemas.microsoft.com/office/drawing/2012/chart" uri="{CE6537A1-D6FC-4f65-9D91-7224C49458BB}">
                <c15:layout/>
                <c15:showLeaderLines val="0"/>
              </c:ext>
            </c:extLst>
          </c:dLbls>
          <c:val>
            <c:numRef>
              <c:f>'[1]MATRIZ RCC_23'!$M$144</c:f>
              <c:numCache>
                <c:formatCode>General</c:formatCode>
                <c:ptCount val="1"/>
                <c:pt idx="0">
                  <c:v>21</c:v>
                </c:pt>
              </c:numCache>
            </c:numRef>
          </c:val>
          <c:extLst xmlns:c16r2="http://schemas.microsoft.com/office/drawing/2015/06/chart">
            <c:ext xmlns:c16="http://schemas.microsoft.com/office/drawing/2014/chart" uri="{C3380CC4-5D6E-409C-BE32-E72D297353CC}">
              <c16:uniqueId val="{00000003-10F2-432A-A321-3873D21EC30C}"/>
            </c:ext>
          </c:extLst>
        </c:ser>
        <c:ser>
          <c:idx val="1"/>
          <c:order val="1"/>
          <c:tx>
            <c:strRef>
              <c:f>'[1]MATRIZ RCC_23'!$L$145</c:f>
              <c:strCache>
                <c:ptCount val="1"/>
                <c:pt idx="0">
                  <c:v>Finiquitado</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PY"/>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a:solidFill>
                        <a:schemeClr val="lt1">
                          <a:lumMod val="95000"/>
                          <a:alpha val="54000"/>
                        </a:schemeClr>
                      </a:solidFill>
                    </a:ln>
                    <a:effectLst/>
                  </c:spPr>
                </c15:leaderLines>
              </c:ext>
            </c:extLst>
          </c:dLbls>
          <c:val>
            <c:numRef>
              <c:f>'[1]MATRIZ RCC_23'!$M$145</c:f>
              <c:numCache>
                <c:formatCode>General</c:formatCode>
                <c:ptCount val="1"/>
                <c:pt idx="0">
                  <c:v>18</c:v>
                </c:pt>
              </c:numCache>
            </c:numRef>
          </c:val>
          <c:extLst xmlns:c16r2="http://schemas.microsoft.com/office/drawing/2015/06/chart">
            <c:ext xmlns:c16="http://schemas.microsoft.com/office/drawing/2014/chart" uri="{C3380CC4-5D6E-409C-BE32-E72D297353CC}">
              <c16:uniqueId val="{00000004-10F2-432A-A321-3873D21EC30C}"/>
            </c:ext>
          </c:extLst>
        </c:ser>
        <c:ser>
          <c:idx val="2"/>
          <c:order val="2"/>
          <c:tx>
            <c:strRef>
              <c:f>'[1]MATRIZ RCC_23'!$L$146</c:f>
              <c:strCache>
                <c:ptCount val="1"/>
                <c:pt idx="0">
                  <c:v>Pend. Emisión CC</c:v>
                </c:pt>
              </c:strCache>
            </c:strRef>
          </c:tx>
          <c:spPr>
            <a:solidFill>
              <a:srgbClr val="FFFF00"/>
            </a:solidFill>
            <a:ln>
              <a:noFill/>
            </a:ln>
            <a:effectLst>
              <a:outerShdw blurRad="57150" dist="19050" dir="5400000" algn="ctr" rotWithShape="0">
                <a:srgbClr val="000000">
                  <a:alpha val="63000"/>
                </a:srgbClr>
              </a:outerShdw>
            </a:effectLst>
          </c:spPr>
          <c:invertIfNegative val="0"/>
          <c:val>
            <c:numRef>
              <c:f>'[1]MATRIZ RCC_23'!$M$146</c:f>
              <c:numCache>
                <c:formatCode>General</c:formatCode>
                <c:ptCount val="1"/>
                <c:pt idx="0">
                  <c:v>1</c:v>
                </c:pt>
              </c:numCache>
            </c:numRef>
          </c:val>
          <c:extLst xmlns:c16r2="http://schemas.microsoft.com/office/drawing/2015/06/chart">
            <c:ext xmlns:c16="http://schemas.microsoft.com/office/drawing/2014/chart" uri="{C3380CC4-5D6E-409C-BE32-E72D297353CC}">
              <c16:uniqueId val="{00000005-10F2-432A-A321-3873D21EC30C}"/>
            </c:ext>
          </c:extLst>
        </c:ser>
        <c:dLbls>
          <c:showLegendKey val="0"/>
          <c:showVal val="0"/>
          <c:showCatName val="0"/>
          <c:showSerName val="0"/>
          <c:showPercent val="0"/>
          <c:showBubbleSize val="0"/>
        </c:dLbls>
        <c:gapWidth val="100"/>
        <c:overlap val="-24"/>
        <c:axId val="-847688384"/>
        <c:axId val="-847692736"/>
      </c:barChart>
      <c:catAx>
        <c:axId val="-847688384"/>
        <c:scaling>
          <c:orientation val="minMax"/>
        </c:scaling>
        <c:delete val="1"/>
        <c:axPos val="b"/>
        <c:title>
          <c:tx>
            <c:rich>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s-ES"/>
                  <a:t>ESTADO DE CONTRATOS</a:t>
                </a:r>
              </a:p>
            </c:rich>
          </c:tx>
          <c:layout>
            <c:manualLayout>
              <c:xMode val="edge"/>
              <c:yMode val="edge"/>
              <c:x val="0.39006198667246711"/>
              <c:y val="0.91823294397241628"/>
            </c:manualLayout>
          </c:layout>
          <c:overlay val="0"/>
          <c:spPr>
            <a:noFill/>
            <a:ln>
              <a:noFill/>
            </a:ln>
            <a:effectLst/>
          </c:spPr>
          <c:txPr>
            <a:bodyPr rot="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PY"/>
            </a:p>
          </c:txPr>
        </c:title>
        <c:numFmt formatCode="General" sourceLinked="0"/>
        <c:majorTickMark val="none"/>
        <c:minorTickMark val="none"/>
        <c:tickLblPos val="nextTo"/>
        <c:crossAx val="-847692736"/>
        <c:crosses val="autoZero"/>
        <c:auto val="1"/>
        <c:lblAlgn val="ctr"/>
        <c:lblOffset val="100"/>
        <c:noMultiLvlLbl val="0"/>
      </c:catAx>
      <c:valAx>
        <c:axId val="-847692736"/>
        <c:scaling>
          <c:orientation val="minMax"/>
        </c:scaling>
        <c:delete val="0"/>
        <c:axPos val="l"/>
        <c:majorGridlines>
          <c:spPr>
            <a:ln w="9525" cap="flat" cmpd="sng" algn="ctr">
              <a:solidFill>
                <a:schemeClr val="lt1">
                  <a:lumMod val="95000"/>
                  <a:alpha val="10000"/>
                </a:schemeClr>
              </a:solidFill>
              <a:round/>
            </a:ln>
            <a:effectLst/>
          </c:spPr>
        </c:majorGridlines>
        <c:title>
          <c:tx>
            <c:rich>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r>
                  <a:rPr lang="es-ES"/>
                  <a:t>CANTIDAD DE CONTRATOS</a:t>
                </a:r>
              </a:p>
            </c:rich>
          </c:tx>
          <c:layout>
            <c:manualLayout>
              <c:xMode val="edge"/>
              <c:yMode val="edge"/>
              <c:x val="7.6314297071956499E-2"/>
              <c:y val="0.27843478469613864"/>
            </c:manualLayout>
          </c:layout>
          <c:overlay val="0"/>
          <c:spPr>
            <a:noFill/>
            <a:ln>
              <a:noFill/>
            </a:ln>
            <a:effectLst/>
          </c:spPr>
          <c:txPr>
            <a:bodyPr rot="-5400000" spcFirstLastPara="1" vertOverflow="ellipsis" vert="horz" wrap="square" anchor="ctr" anchorCtr="1"/>
            <a:lstStyle/>
            <a:p>
              <a:pPr>
                <a:defRPr sz="900" b="1" i="0" u="none" strike="noStrike" kern="1200" cap="all" baseline="0">
                  <a:solidFill>
                    <a:schemeClr val="lt1">
                      <a:lumMod val="85000"/>
                    </a:schemeClr>
                  </a:solidFill>
                  <a:latin typeface="+mn-lt"/>
                  <a:ea typeface="+mn-ea"/>
                  <a:cs typeface="+mn-cs"/>
                </a:defRPr>
              </a:pPr>
              <a:endParaRPr lang="es-PY"/>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PY"/>
          </a:p>
        </c:txPr>
        <c:crossAx val="-847688384"/>
        <c:crosses val="autoZero"/>
        <c:crossBetween val="between"/>
      </c:valAx>
      <c:spPr>
        <a:noFill/>
        <a:ln>
          <a:noFill/>
        </a:ln>
        <a:effectLst/>
      </c:spPr>
    </c:plotArea>
    <c:legend>
      <c:legendPos val="r"/>
      <c:layout>
        <c:manualLayout>
          <c:xMode val="edge"/>
          <c:yMode val="edge"/>
          <c:x val="0.8610764337258735"/>
          <c:y val="0.31009247086962127"/>
          <c:w val="0.12913180063502555"/>
          <c:h val="0.3812118552992985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PY"/>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PY"/>
    </a:p>
  </c:txPr>
  <c:printSettings>
    <c:headerFooter/>
    <c:pageMargins b="0.75" l="0.7" r="0.7" t="0.75" header="0.3" footer="0.3"/>
    <c:pageSetup orientation="portrait"/>
  </c:printSettings>
  <c:extLst xmlns:c16r2="http://schemas.microsoft.com/office/drawing/2015/06/chart"/>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r>
              <a:rPr lang="es-PY" sz="1400"/>
              <a:t>Ejecución Financiera</a:t>
            </a:r>
          </a:p>
          <a:p>
            <a:pPr>
              <a:defRPr sz="1400"/>
            </a:pPr>
            <a:r>
              <a:rPr lang="es-PY" sz="1400"/>
              <a:t> 3er trimestre</a:t>
            </a:r>
          </a:p>
        </c:rich>
      </c:tx>
      <c:layout>
        <c:manualLayout>
          <c:xMode val="edge"/>
          <c:yMode val="edge"/>
          <c:x val="0.43336592729830348"/>
          <c:y val="2.3421233012923322E-2"/>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dk1">
                  <a:lumMod val="75000"/>
                  <a:lumOff val="25000"/>
                </a:schemeClr>
              </a:solidFill>
              <a:latin typeface="+mn-lt"/>
              <a:ea typeface="+mn-ea"/>
              <a:cs typeface="+mn-cs"/>
            </a:defRPr>
          </a:pPr>
          <a:endParaRPr lang="es-PY"/>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1-7F2B-4B05-941E-42EA4D9FAEDD}"/>
              </c:ext>
            </c:extLst>
          </c:dPt>
          <c:dPt>
            <c:idx val="1"/>
            <c:bubble3D val="0"/>
            <c:spPr>
              <a:solidFill>
                <a:schemeClr val="accent2"/>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3-7F2B-4B05-941E-42EA4D9FAEDD}"/>
              </c:ext>
            </c:extLst>
          </c:dPt>
          <c:dPt>
            <c:idx val="2"/>
            <c:bubble3D val="0"/>
            <c:spPr>
              <a:solidFill>
                <a:schemeClr val="accent3"/>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5-7F2B-4B05-941E-42EA4D9FAEDD}"/>
              </c:ext>
            </c:extLst>
          </c:dPt>
          <c:dPt>
            <c:idx val="3"/>
            <c:bubble3D val="0"/>
            <c:spPr>
              <a:solidFill>
                <a:schemeClr val="accent4"/>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7-7F2B-4B05-941E-42EA4D9FAEDD}"/>
              </c:ext>
            </c:extLst>
          </c:dPt>
          <c:dPt>
            <c:idx val="4"/>
            <c:bubble3D val="0"/>
            <c:spPr>
              <a:solidFill>
                <a:schemeClr val="accent5"/>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9-7F2B-4B05-941E-42EA4D9FAEDD}"/>
              </c:ext>
            </c:extLst>
          </c:dPt>
          <c:dPt>
            <c:idx val="5"/>
            <c:bubble3D val="0"/>
            <c:spPr>
              <a:solidFill>
                <a:schemeClr val="accent6"/>
              </a:solidFill>
              <a:ln>
                <a:noFill/>
              </a:ln>
              <a:effectLst>
                <a:outerShdw blurRad="254000" sx="102000" sy="102000" algn="ctr" rotWithShape="0">
                  <a:prstClr val="black">
                    <a:alpha val="20000"/>
                  </a:prstClr>
                </a:outerShdw>
              </a:effectLst>
            </c:spPr>
            <c:extLst xmlns:c16r2="http://schemas.microsoft.com/office/drawing/2015/06/chart">
              <c:ext xmlns:c16="http://schemas.microsoft.com/office/drawing/2014/chart" uri="{C3380CC4-5D6E-409C-BE32-E72D297353CC}">
                <c16:uniqueId val="{0000000B-7F2B-4B05-941E-42EA4D9FAEDD}"/>
              </c:ext>
            </c:extLst>
          </c:dPt>
          <c:dLbls>
            <c:dLbl>
              <c:idx val="0"/>
              <c:layout>
                <c:manualLayout>
                  <c:x val="1.5873547538976237E-2"/>
                  <c:y val="-1.8240836901831939E-2"/>
                </c:manualLayout>
              </c:layout>
              <c:tx>
                <c:rich>
                  <a:bodyPr/>
                  <a:lstStyle/>
                  <a:p>
                    <a:fld id="{F7CB928C-E399-401E-8A94-FC0122E9174A}" type="CELLRANGE">
                      <a:rPr lang="en-US"/>
                      <a:pPr/>
                      <a:t>[CELLRANGE]</a:t>
                    </a:fld>
                    <a:r>
                      <a:rPr lang="en-US" baseline="0"/>
                      <a:t>; </a:t>
                    </a:r>
                    <a:fld id="{EFC001B8-7A1A-42B2-9F92-64024536253E}" type="VALUE">
                      <a:rPr lang="en-US" baseline="0"/>
                      <a:pPr/>
                      <a:t>[VALOR]</a:t>
                    </a:fld>
                    <a:endParaRPr lang="en-US" baseline="0"/>
                  </a:p>
                </c:rich>
              </c:tx>
              <c:dLblPos val="bestFit"/>
              <c:showLegendKey val="0"/>
              <c:showVal val="1"/>
              <c:showCatName val="0"/>
              <c:showSerName val="0"/>
              <c:showPercent val="1"/>
              <c:showBubbleSize val="0"/>
              <c:extLst xmlns:c16r2="http://schemas.microsoft.com/office/drawing/2015/06/chart">
                <c:ext xmlns:c16="http://schemas.microsoft.com/office/drawing/2014/chart" uri="{C3380CC4-5D6E-409C-BE32-E72D297353CC}">
                  <c16:uniqueId val="{00000001-7F2B-4B05-941E-42EA4D9FAEDD}"/>
                </c:ext>
                <c:ext xmlns:c15="http://schemas.microsoft.com/office/drawing/2012/chart" uri="{CE6537A1-D6FC-4f65-9D91-7224C49458BB}">
                  <c15:layout/>
                  <c15:dlblFieldTable/>
                  <c15:showDataLabelsRange val="1"/>
                </c:ext>
              </c:extLst>
            </c:dLbl>
            <c:dLbl>
              <c:idx val="1"/>
              <c:layout>
                <c:manualLayout>
                  <c:x val="0.10263880822787383"/>
                  <c:y val="-3.9951376737025091E-2"/>
                </c:manualLayout>
              </c:layout>
              <c:tx>
                <c:rich>
                  <a:bodyPr/>
                  <a:lstStyle/>
                  <a:p>
                    <a:fld id="{2E01073D-5FB4-4E8F-84ED-D8CE500B3FA3}" type="CELLRANGE">
                      <a:rPr lang="en-US"/>
                      <a:pPr/>
                      <a:t>[CELLRANGE]</a:t>
                    </a:fld>
                    <a:r>
                      <a:rPr lang="en-US" baseline="0"/>
                      <a:t>; </a:t>
                    </a:r>
                    <a:fld id="{89C227BE-0D80-4971-A6E8-AE61DE32376D}" type="VALUE">
                      <a:rPr lang="en-US" baseline="0"/>
                      <a:pPr/>
                      <a:t>[VALOR]</a:t>
                    </a:fld>
                    <a:endParaRPr lang="en-US" baseline="0"/>
                  </a:p>
                </c:rich>
              </c:tx>
              <c:dLblPos val="bestFit"/>
              <c:showLegendKey val="0"/>
              <c:showVal val="1"/>
              <c:showCatName val="0"/>
              <c:showSerName val="0"/>
              <c:showPercent val="1"/>
              <c:showBubbleSize val="0"/>
              <c:extLst xmlns:c16r2="http://schemas.microsoft.com/office/drawing/2015/06/chart">
                <c:ext xmlns:c16="http://schemas.microsoft.com/office/drawing/2014/chart" uri="{C3380CC4-5D6E-409C-BE32-E72D297353CC}">
                  <c16:uniqueId val="{00000003-7F2B-4B05-941E-42EA4D9FAEDD}"/>
                </c:ext>
                <c:ext xmlns:c15="http://schemas.microsoft.com/office/drawing/2012/chart" uri="{CE6537A1-D6FC-4f65-9D91-7224C49458BB}">
                  <c15:layout/>
                  <c15:dlblFieldTable/>
                  <c15:showDataLabelsRange val="1"/>
                </c:ext>
              </c:extLst>
            </c:dLbl>
            <c:dLbl>
              <c:idx val="2"/>
              <c:layout>
                <c:manualLayout>
                  <c:x val="-0.1090606555827177"/>
                  <c:y val="-3.0708319962991061E-3"/>
                </c:manualLayout>
              </c:layout>
              <c:tx>
                <c:rich>
                  <a:bodyPr/>
                  <a:lstStyle/>
                  <a:p>
                    <a:fld id="{AA080CE1-87B4-4C8A-8CEB-FC653A371B25}" type="CELLRANGE">
                      <a:rPr lang="en-US"/>
                      <a:pPr/>
                      <a:t>[CELLRANGE]</a:t>
                    </a:fld>
                    <a:r>
                      <a:rPr lang="en-US" baseline="0"/>
                      <a:t>; </a:t>
                    </a:r>
                    <a:fld id="{3BC08938-C738-4C5B-B4A5-CC6C21DE780E}" type="VALUE">
                      <a:rPr lang="en-US" baseline="0"/>
                      <a:pPr/>
                      <a:t>[VALOR]</a:t>
                    </a:fld>
                    <a:endParaRPr lang="en-US" baseline="0"/>
                  </a:p>
                </c:rich>
              </c:tx>
              <c:dLblPos val="bestFit"/>
              <c:showLegendKey val="0"/>
              <c:showVal val="1"/>
              <c:showCatName val="0"/>
              <c:showSerName val="0"/>
              <c:showPercent val="1"/>
              <c:showBubbleSize val="0"/>
              <c:extLst xmlns:c16r2="http://schemas.microsoft.com/office/drawing/2015/06/chart">
                <c:ext xmlns:c16="http://schemas.microsoft.com/office/drawing/2014/chart" uri="{C3380CC4-5D6E-409C-BE32-E72D297353CC}">
                  <c16:uniqueId val="{00000005-7F2B-4B05-941E-42EA4D9FAEDD}"/>
                </c:ext>
                <c:ext xmlns:c15="http://schemas.microsoft.com/office/drawing/2012/chart" uri="{CE6537A1-D6FC-4f65-9D91-7224C49458BB}">
                  <c15:layout/>
                  <c15:dlblFieldTable/>
                  <c15:showDataLabelsRange val="1"/>
                </c:ext>
              </c:extLst>
            </c:dLbl>
            <c:dLbl>
              <c:idx val="3"/>
              <c:layout>
                <c:manualLayout>
                  <c:x val="-1.8111780145128917E-2"/>
                  <c:y val="8.350997994053231E-3"/>
                </c:manualLayout>
              </c:layout>
              <c:tx>
                <c:rich>
                  <a:bodyPr/>
                  <a:lstStyle/>
                  <a:p>
                    <a:fld id="{7EA647F1-28EB-4409-893D-3788D8F8FA59}" type="CELLRANGE">
                      <a:rPr lang="en-US"/>
                      <a:pPr/>
                      <a:t>[CELLRANGE]</a:t>
                    </a:fld>
                    <a:r>
                      <a:rPr lang="en-US" baseline="0"/>
                      <a:t>; </a:t>
                    </a:r>
                    <a:fld id="{C2BFACF8-500E-475A-BD49-636943CAF2FB}" type="VALUE">
                      <a:rPr lang="en-US" baseline="0"/>
                      <a:pPr/>
                      <a:t>[VALOR]</a:t>
                    </a:fld>
                    <a:endParaRPr lang="en-US" baseline="0"/>
                  </a:p>
                </c:rich>
              </c:tx>
              <c:dLblPos val="bestFit"/>
              <c:showLegendKey val="0"/>
              <c:showVal val="1"/>
              <c:showCatName val="0"/>
              <c:showSerName val="0"/>
              <c:showPercent val="1"/>
              <c:showBubbleSize val="0"/>
              <c:extLst xmlns:c16r2="http://schemas.microsoft.com/office/drawing/2015/06/chart">
                <c:ext xmlns:c16="http://schemas.microsoft.com/office/drawing/2014/chart" uri="{C3380CC4-5D6E-409C-BE32-E72D297353CC}">
                  <c16:uniqueId val="{00000007-7F2B-4B05-941E-42EA4D9FAEDD}"/>
                </c:ext>
                <c:ext xmlns:c15="http://schemas.microsoft.com/office/drawing/2012/chart" uri="{CE6537A1-D6FC-4f65-9D91-7224C49458BB}">
                  <c15:layout/>
                  <c15:dlblFieldTable/>
                  <c15:showDataLabelsRange val="1"/>
                </c:ext>
              </c:extLst>
            </c:dLbl>
            <c:dLbl>
              <c:idx val="4"/>
              <c:layout>
                <c:manualLayout>
                  <c:x val="-0.28272588475460175"/>
                  <c:y val="0.13366233599264854"/>
                </c:manualLayout>
              </c:layout>
              <c:tx>
                <c:rich>
                  <a:bodyPr/>
                  <a:lstStyle/>
                  <a:p>
                    <a:fld id="{CB0EE28F-1D88-4D23-A670-479A3E637F41}" type="CELLRANGE">
                      <a:rPr lang="en-US"/>
                      <a:pPr/>
                      <a:t>[CELLRANGE]</a:t>
                    </a:fld>
                    <a:r>
                      <a:rPr lang="en-US" baseline="0"/>
                      <a:t>; </a:t>
                    </a:r>
                    <a:fld id="{1A37B1E8-7C9E-4FE5-A03D-DAF3A71AD51E}" type="VALUE">
                      <a:rPr lang="en-US" baseline="0"/>
                      <a:pPr/>
                      <a:t>[VALOR]</a:t>
                    </a:fld>
                    <a:endParaRPr lang="en-US" baseline="0"/>
                  </a:p>
                </c:rich>
              </c:tx>
              <c:dLblPos val="bestFit"/>
              <c:showLegendKey val="0"/>
              <c:showVal val="1"/>
              <c:showCatName val="0"/>
              <c:showSerName val="0"/>
              <c:showPercent val="1"/>
              <c:showBubbleSize val="0"/>
              <c:extLst xmlns:c16r2="http://schemas.microsoft.com/office/drawing/2015/06/chart">
                <c:ext xmlns:c16="http://schemas.microsoft.com/office/drawing/2014/chart" uri="{C3380CC4-5D6E-409C-BE32-E72D297353CC}">
                  <c16:uniqueId val="{00000009-7F2B-4B05-941E-42EA4D9FAEDD}"/>
                </c:ext>
                <c:ext xmlns:c15="http://schemas.microsoft.com/office/drawing/2012/chart" uri="{CE6537A1-D6FC-4f65-9D91-7224C49458BB}">
                  <c15:layout/>
                  <c15:dlblFieldTable/>
                  <c15:showDataLabelsRange val="1"/>
                </c:ext>
              </c:extLst>
            </c:dLbl>
            <c:dLbl>
              <c:idx val="5"/>
              <c:layout>
                <c:manualLayout>
                  <c:x val="-0.34090391359742128"/>
                  <c:y val="1.8065112387287346E-2"/>
                </c:manualLayout>
              </c:layout>
              <c:tx>
                <c:rich>
                  <a:bodyPr/>
                  <a:lstStyle/>
                  <a:p>
                    <a:fld id="{632A08E4-B339-4491-8878-FF1694FAF686}" type="CELLRANGE">
                      <a:rPr lang="en-US"/>
                      <a:pPr/>
                      <a:t>[CELLRANGE]</a:t>
                    </a:fld>
                    <a:r>
                      <a:rPr lang="en-US" baseline="0"/>
                      <a:t>; </a:t>
                    </a:r>
                    <a:fld id="{3F6861EB-AD7B-4E27-A561-C532206CB3C1}" type="VALUE">
                      <a:rPr lang="en-US" baseline="0"/>
                      <a:pPr/>
                      <a:t>[VALOR]</a:t>
                    </a:fld>
                    <a:endParaRPr lang="en-US" baseline="0"/>
                  </a:p>
                </c:rich>
              </c:tx>
              <c:dLblPos val="bestFit"/>
              <c:showLegendKey val="0"/>
              <c:showVal val="1"/>
              <c:showCatName val="0"/>
              <c:showSerName val="0"/>
              <c:showPercent val="1"/>
              <c:showBubbleSize val="0"/>
              <c:extLst xmlns:c16r2="http://schemas.microsoft.com/office/drawing/2015/06/chart">
                <c:ext xmlns:c16="http://schemas.microsoft.com/office/drawing/2014/chart" uri="{C3380CC4-5D6E-409C-BE32-E72D297353CC}">
                  <c16:uniqueId val="{0000000B-7F2B-4B05-941E-42EA4D9FAEDD}"/>
                </c:ext>
                <c:ext xmlns:c15="http://schemas.microsoft.com/office/drawing/2012/chart" uri="{CE6537A1-D6FC-4f65-9D91-7224C49458BB}">
                  <c15:layout/>
                  <c15:dlblFieldTable/>
                  <c15:showDataLabelsRange val="1"/>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PY"/>
              </a:p>
            </c:txPr>
            <c:dLblPos val="ctr"/>
            <c:showLegendKey val="0"/>
            <c:showVal val="1"/>
            <c:showCatName val="0"/>
            <c:showSerName val="0"/>
            <c:showPercent val="1"/>
            <c:showBubbleSize val="0"/>
            <c:showLeaderLines val="1"/>
            <c:leaderLines>
              <c:spPr>
                <a:ln w="9525">
                  <a:solidFill>
                    <a:schemeClr val="dk1">
                      <a:lumMod val="50000"/>
                      <a:lumOff val="50000"/>
                    </a:schemeClr>
                  </a:solidFill>
                </a:ln>
                <a:effectLst/>
              </c:spPr>
            </c:leaderLines>
            <c:extLst xmlns:c16r2="http://schemas.microsoft.com/office/drawing/2015/06/chart">
              <c:ext xmlns:c15="http://schemas.microsoft.com/office/drawing/2012/chart" uri="{CE6537A1-D6FC-4f65-9D91-7224C49458BB}">
                <c15:showDataLabelsRange val="1"/>
              </c:ext>
            </c:extLst>
          </c:dLbls>
          <c:cat>
            <c:strRef>
              <c:f>[1]Hoja1!$B$154:$B$159</c:f>
              <c:strCache>
                <c:ptCount val="6"/>
                <c:pt idx="0">
                  <c:v>SERVICIOS PERSONALES</c:v>
                </c:pt>
                <c:pt idx="1">
                  <c:v>SERVICIOS NO PERSONALES</c:v>
                </c:pt>
                <c:pt idx="2">
                  <c:v>BIENES DE CONSUMO E INSUMOS</c:v>
                </c:pt>
                <c:pt idx="3">
                  <c:v>INVERSION FISICA</c:v>
                </c:pt>
                <c:pt idx="4">
                  <c:v>TRANSFERENCIAS</c:v>
                </c:pt>
                <c:pt idx="5">
                  <c:v>OTROS GASTOS   </c:v>
                </c:pt>
              </c:strCache>
            </c:strRef>
          </c:cat>
          <c:val>
            <c:numRef>
              <c:f>[1]Hoja1!$G$154:$G$159</c:f>
              <c:numCache>
                <c:formatCode>General</c:formatCode>
                <c:ptCount val="6"/>
                <c:pt idx="0">
                  <c:v>0.26932981521835625</c:v>
                </c:pt>
                <c:pt idx="1">
                  <c:v>0.28423216086462455</c:v>
                </c:pt>
                <c:pt idx="2">
                  <c:v>3.7656845691473866E-2</c:v>
                </c:pt>
                <c:pt idx="3">
                  <c:v>0.35135568641011644</c:v>
                </c:pt>
                <c:pt idx="4">
                  <c:v>4.3882177634577448E-2</c:v>
                </c:pt>
                <c:pt idx="5">
                  <c:v>1.354331418085146E-2</c:v>
                </c:pt>
              </c:numCache>
            </c:numRef>
          </c:val>
          <c:extLst xmlns:c16r2="http://schemas.microsoft.com/office/drawing/2015/06/chart">
            <c:ext xmlns:c16="http://schemas.microsoft.com/office/drawing/2014/chart" uri="{C3380CC4-5D6E-409C-BE32-E72D297353CC}">
              <c16:uniqueId val="{0000000C-7F2B-4B05-941E-42EA4D9FAEDD}"/>
            </c:ext>
            <c:ext xmlns:c15="http://schemas.microsoft.com/office/drawing/2012/chart" uri="{02D57815-91ED-43cb-92C2-25804820EDAC}">
              <c15:datalabelsRange>
                <c15:f>[1]Hoja1!$B$154:$B$159</c15:f>
                <c15:dlblRangeCache>
                  <c:ptCount val="6"/>
                  <c:pt idx="0">
                    <c:v>SERVICIOS PERSONALES</c:v>
                  </c:pt>
                  <c:pt idx="1">
                    <c:v>SERVICIOS NO PERSONALES</c:v>
                  </c:pt>
                  <c:pt idx="2">
                    <c:v>BIENES DE CONSUMO E INSUMOS</c:v>
                  </c:pt>
                  <c:pt idx="3">
                    <c:v>INVERSION FISICA</c:v>
                  </c:pt>
                  <c:pt idx="4">
                    <c:v>TRANSFERENCIAS</c:v>
                  </c:pt>
                  <c:pt idx="5">
                    <c:v>OTROS GASTOS   </c:v>
                  </c:pt>
                </c15:dlblRangeCache>
              </c15:datalabelsRange>
            </c:ext>
          </c:extLst>
        </c:ser>
        <c:dLbls>
          <c:dLblPos val="ctr"/>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PY"/>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dk1">
                    <a:lumMod val="75000"/>
                    <a:lumOff val="25000"/>
                  </a:schemeClr>
                </a:solidFill>
                <a:latin typeface="+mn-lt"/>
                <a:ea typeface="+mn-ea"/>
                <a:cs typeface="+mn-cs"/>
              </a:defRPr>
            </a:pPr>
            <a:r>
              <a:rPr lang="es-ES" sz="1200" b="1" i="0" baseline="0">
                <a:effectLst/>
              </a:rPr>
              <a:t>COMPARATIVO EJECUCION</a:t>
            </a:r>
            <a:endParaRPr lang="es-PY" sz="1200">
              <a:effectLst/>
            </a:endParaRPr>
          </a:p>
          <a:p>
            <a:pPr>
              <a:defRPr sz="1200"/>
            </a:pPr>
            <a:r>
              <a:rPr lang="es-ES" sz="1200" b="1" i="0" baseline="0">
                <a:effectLst/>
              </a:rPr>
              <a:t>1º , 2</a:t>
            </a:r>
            <a:r>
              <a:rPr lang="es-ES" sz="1200" b="1" i="0" u="none" strike="noStrike" baseline="0">
                <a:effectLst/>
              </a:rPr>
              <a:t>º y</a:t>
            </a:r>
            <a:r>
              <a:rPr lang="es-ES" sz="1200" b="1" i="0" baseline="0">
                <a:effectLst/>
              </a:rPr>
              <a:t> 3º TRIMESTRE</a:t>
            </a:r>
            <a:endParaRPr lang="es-PY" sz="1200">
              <a:effectLst/>
            </a:endParaRPr>
          </a:p>
        </c:rich>
      </c:tx>
      <c:layout/>
      <c:overlay val="0"/>
      <c:spPr>
        <a:noFill/>
        <a:ln>
          <a:noFill/>
        </a:ln>
        <a:effectLst/>
      </c:spPr>
      <c:txPr>
        <a:bodyPr rot="0" spcFirstLastPara="1" vertOverflow="ellipsis" vert="horz" wrap="square" anchor="ctr" anchorCtr="1"/>
        <a:lstStyle/>
        <a:p>
          <a:pPr>
            <a:defRPr sz="1200" b="1" i="0" u="none" strike="noStrike" kern="1200" baseline="0">
              <a:solidFill>
                <a:schemeClr val="dk1">
                  <a:lumMod val="75000"/>
                  <a:lumOff val="25000"/>
                </a:schemeClr>
              </a:solidFill>
              <a:latin typeface="+mn-lt"/>
              <a:ea typeface="+mn-ea"/>
              <a:cs typeface="+mn-cs"/>
            </a:defRPr>
          </a:pPr>
          <a:endParaRPr lang="es-PY"/>
        </a:p>
      </c:txPr>
    </c:title>
    <c:autoTitleDeleted val="0"/>
    <c:plotArea>
      <c:layout/>
      <c:barChart>
        <c:barDir val="col"/>
        <c:grouping val="clustered"/>
        <c:varyColors val="0"/>
        <c:ser>
          <c:idx val="0"/>
          <c:order val="0"/>
          <c:tx>
            <c:strRef>
              <c:f>[1]Hoja1!$A$153</c:f>
              <c:strCache>
                <c:ptCount val="1"/>
                <c:pt idx="0">
                  <c:v>Objeto de Gasto </c:v>
                </c:pt>
              </c:strCache>
            </c:strRef>
          </c:tx>
          <c:spPr>
            <a:solidFill>
              <a:schemeClr val="accent1">
                <a:alpha val="85000"/>
              </a:schemeClr>
            </a:solidFill>
            <a:ln w="9525" cap="flat" cmpd="sng" algn="ctr">
              <a:solidFill>
                <a:schemeClr val="lt1">
                  <a:alpha val="50000"/>
                </a:schemeClr>
              </a:solidFill>
              <a:round/>
            </a:ln>
            <a:effectLst/>
          </c:spPr>
          <c:invertIfNegative val="0"/>
          <c:cat>
            <c:strRef>
              <c:f>[1]Hoja1!$B$154:$B$159</c:f>
              <c:strCache>
                <c:ptCount val="6"/>
                <c:pt idx="0">
                  <c:v>SERVICIOS PERSONALES</c:v>
                </c:pt>
                <c:pt idx="1">
                  <c:v>SERVICIOS NO PERSONALES</c:v>
                </c:pt>
                <c:pt idx="2">
                  <c:v>BIENES DE CONSUMO E INSUMOS</c:v>
                </c:pt>
                <c:pt idx="3">
                  <c:v>INVERSION FISICA</c:v>
                </c:pt>
                <c:pt idx="4">
                  <c:v>TRANSFERENCIAS</c:v>
                </c:pt>
                <c:pt idx="5">
                  <c:v>OTROS GASTOS   </c:v>
                </c:pt>
              </c:strCache>
            </c:strRef>
          </c:cat>
          <c:val>
            <c:numRef>
              <c:f>[1]Hoja1!$A$154:$A$159</c:f>
              <c:numCache>
                <c:formatCode>General</c:formatCode>
                <c:ptCount val="6"/>
                <c:pt idx="0">
                  <c:v>100</c:v>
                </c:pt>
                <c:pt idx="1">
                  <c:v>200</c:v>
                </c:pt>
                <c:pt idx="2">
                  <c:v>300</c:v>
                </c:pt>
                <c:pt idx="3">
                  <c:v>500</c:v>
                </c:pt>
                <c:pt idx="4">
                  <c:v>800</c:v>
                </c:pt>
                <c:pt idx="5">
                  <c:v>900</c:v>
                </c:pt>
              </c:numCache>
            </c:numRef>
          </c:val>
          <c:extLst xmlns:c16r2="http://schemas.microsoft.com/office/drawing/2015/06/chart">
            <c:ext xmlns:c16="http://schemas.microsoft.com/office/drawing/2014/chart" uri="{C3380CC4-5D6E-409C-BE32-E72D297353CC}">
              <c16:uniqueId val="{00000000-E5F2-4FF1-8E32-5DD895054FE0}"/>
            </c:ext>
          </c:extLst>
        </c:ser>
        <c:ser>
          <c:idx val="1"/>
          <c:order val="1"/>
          <c:tx>
            <c:strRef>
              <c:f>[1]Hoja1!$B$153</c:f>
              <c:strCache>
                <c:ptCount val="1"/>
                <c:pt idx="0">
                  <c:v>Descripción</c:v>
                </c:pt>
              </c:strCache>
            </c:strRef>
          </c:tx>
          <c:spPr>
            <a:solidFill>
              <a:schemeClr val="accent2">
                <a:alpha val="85000"/>
              </a:schemeClr>
            </a:solidFill>
            <a:ln w="9525" cap="flat" cmpd="sng" algn="ctr">
              <a:solidFill>
                <a:schemeClr val="lt1">
                  <a:alpha val="50000"/>
                </a:schemeClr>
              </a:solidFill>
              <a:round/>
            </a:ln>
            <a:effectLst/>
          </c:spPr>
          <c:invertIfNegative val="0"/>
          <c:cat>
            <c:strRef>
              <c:f>[1]Hoja1!$B$154:$B$159</c:f>
              <c:strCache>
                <c:ptCount val="6"/>
                <c:pt idx="0">
                  <c:v>SERVICIOS PERSONALES</c:v>
                </c:pt>
                <c:pt idx="1">
                  <c:v>SERVICIOS NO PERSONALES</c:v>
                </c:pt>
                <c:pt idx="2">
                  <c:v>BIENES DE CONSUMO E INSUMOS</c:v>
                </c:pt>
                <c:pt idx="3">
                  <c:v>INVERSION FISICA</c:v>
                </c:pt>
                <c:pt idx="4">
                  <c:v>TRANSFERENCIAS</c:v>
                </c:pt>
                <c:pt idx="5">
                  <c:v>OTROS GASTOS   </c:v>
                </c:pt>
              </c:strCache>
            </c:strRef>
          </c:cat>
          <c:val>
            <c:numRef>
              <c:f>[1]Hoja1!$B$154:$B$159</c:f>
              <c:numCache>
                <c:formatCode>General</c:formatCode>
                <c:ptCount val="6"/>
                <c:pt idx="0">
                  <c:v>0</c:v>
                </c:pt>
                <c:pt idx="1">
                  <c:v>0</c:v>
                </c:pt>
                <c:pt idx="2">
                  <c:v>0</c:v>
                </c:pt>
                <c:pt idx="3">
                  <c:v>0</c:v>
                </c:pt>
                <c:pt idx="4">
                  <c:v>0</c:v>
                </c:pt>
                <c:pt idx="5">
                  <c:v>0</c:v>
                </c:pt>
              </c:numCache>
            </c:numRef>
          </c:val>
          <c:extLst xmlns:c16r2="http://schemas.microsoft.com/office/drawing/2015/06/chart">
            <c:ext xmlns:c16="http://schemas.microsoft.com/office/drawing/2014/chart" uri="{C3380CC4-5D6E-409C-BE32-E72D297353CC}">
              <c16:uniqueId val="{00000001-E5F2-4FF1-8E32-5DD895054FE0}"/>
            </c:ext>
          </c:extLst>
        </c:ser>
        <c:ser>
          <c:idx val="2"/>
          <c:order val="2"/>
          <c:tx>
            <c:strRef>
              <c:f>[1]Hoja1!$C$153</c:f>
              <c:strCache>
                <c:ptCount val="1"/>
                <c:pt idx="0">
                  <c:v>Ejecutado 1º trimestre</c:v>
                </c:pt>
              </c:strCache>
            </c:strRef>
          </c:tx>
          <c:spPr>
            <a:solidFill>
              <a:srgbClr val="00B050"/>
            </a:solidFill>
            <a:ln w="9525" cap="flat" cmpd="sng" algn="ctr">
              <a:solidFill>
                <a:schemeClr val="lt1">
                  <a:alpha val="50000"/>
                </a:schemeClr>
              </a:solidFill>
              <a:round/>
            </a:ln>
            <a:effectLst/>
          </c:spPr>
          <c:invertIfNegative val="0"/>
          <c:cat>
            <c:strRef>
              <c:f>[1]Hoja1!$B$154:$B$159</c:f>
              <c:strCache>
                <c:ptCount val="6"/>
                <c:pt idx="0">
                  <c:v>SERVICIOS PERSONALES</c:v>
                </c:pt>
                <c:pt idx="1">
                  <c:v>SERVICIOS NO PERSONALES</c:v>
                </c:pt>
                <c:pt idx="2">
                  <c:v>BIENES DE CONSUMO E INSUMOS</c:v>
                </c:pt>
                <c:pt idx="3">
                  <c:v>INVERSION FISICA</c:v>
                </c:pt>
                <c:pt idx="4">
                  <c:v>TRANSFERENCIAS</c:v>
                </c:pt>
                <c:pt idx="5">
                  <c:v>OTROS GASTOS   </c:v>
                </c:pt>
              </c:strCache>
            </c:strRef>
          </c:cat>
          <c:val>
            <c:numRef>
              <c:f>[1]Hoja1!$C$154:$C$159</c:f>
              <c:numCache>
                <c:formatCode>General</c:formatCode>
                <c:ptCount val="6"/>
                <c:pt idx="0">
                  <c:v>36820080530</c:v>
                </c:pt>
                <c:pt idx="1">
                  <c:v>2251717498</c:v>
                </c:pt>
                <c:pt idx="2">
                  <c:v>603314886</c:v>
                </c:pt>
                <c:pt idx="3">
                  <c:v>1985279970</c:v>
                </c:pt>
                <c:pt idx="4">
                  <c:v>4677577463</c:v>
                </c:pt>
                <c:pt idx="5">
                  <c:v>45406272</c:v>
                </c:pt>
              </c:numCache>
            </c:numRef>
          </c:val>
          <c:extLst xmlns:c16r2="http://schemas.microsoft.com/office/drawing/2015/06/chart">
            <c:ext xmlns:c16="http://schemas.microsoft.com/office/drawing/2014/chart" uri="{C3380CC4-5D6E-409C-BE32-E72D297353CC}">
              <c16:uniqueId val="{00000002-E5F2-4FF1-8E32-5DD895054FE0}"/>
            </c:ext>
          </c:extLst>
        </c:ser>
        <c:ser>
          <c:idx val="3"/>
          <c:order val="3"/>
          <c:tx>
            <c:strRef>
              <c:f>[1]Hoja1!$D$153</c:f>
              <c:strCache>
                <c:ptCount val="1"/>
                <c:pt idx="0">
                  <c:v>Ejecutado 2º trimestre</c:v>
                </c:pt>
              </c:strCache>
            </c:strRef>
          </c:tx>
          <c:spPr>
            <a:solidFill>
              <a:srgbClr val="FF6600"/>
            </a:solidFill>
            <a:ln w="9525" cap="flat" cmpd="sng" algn="ctr">
              <a:solidFill>
                <a:schemeClr val="lt1">
                  <a:alpha val="50000"/>
                </a:schemeClr>
              </a:solidFill>
              <a:round/>
            </a:ln>
            <a:effectLst/>
          </c:spPr>
          <c:invertIfNegative val="0"/>
          <c:cat>
            <c:strRef>
              <c:f>[1]Hoja1!$B$154:$B$159</c:f>
              <c:strCache>
                <c:ptCount val="6"/>
                <c:pt idx="0">
                  <c:v>SERVICIOS PERSONALES</c:v>
                </c:pt>
                <c:pt idx="1">
                  <c:v>SERVICIOS NO PERSONALES</c:v>
                </c:pt>
                <c:pt idx="2">
                  <c:v>BIENES DE CONSUMO E INSUMOS</c:v>
                </c:pt>
                <c:pt idx="3">
                  <c:v>INVERSION FISICA</c:v>
                </c:pt>
                <c:pt idx="4">
                  <c:v>TRANSFERENCIAS</c:v>
                </c:pt>
                <c:pt idx="5">
                  <c:v>OTROS GASTOS   </c:v>
                </c:pt>
              </c:strCache>
            </c:strRef>
          </c:cat>
          <c:val>
            <c:numRef>
              <c:f>[1]Hoja1!$D$154:$D$159</c:f>
              <c:numCache>
                <c:formatCode>General</c:formatCode>
                <c:ptCount val="6"/>
                <c:pt idx="0">
                  <c:v>37498319893</c:v>
                </c:pt>
                <c:pt idx="1">
                  <c:v>17197878038</c:v>
                </c:pt>
                <c:pt idx="2">
                  <c:v>2804540194</c:v>
                </c:pt>
                <c:pt idx="3">
                  <c:v>7023225465</c:v>
                </c:pt>
                <c:pt idx="4">
                  <c:v>6614949449</c:v>
                </c:pt>
                <c:pt idx="5">
                  <c:v>268873875</c:v>
                </c:pt>
              </c:numCache>
            </c:numRef>
          </c:val>
          <c:extLst xmlns:c16r2="http://schemas.microsoft.com/office/drawing/2015/06/chart">
            <c:ext xmlns:c16="http://schemas.microsoft.com/office/drawing/2014/chart" uri="{C3380CC4-5D6E-409C-BE32-E72D297353CC}">
              <c16:uniqueId val="{00000003-E5F2-4FF1-8E32-5DD895054FE0}"/>
            </c:ext>
          </c:extLst>
        </c:ser>
        <c:ser>
          <c:idx val="4"/>
          <c:order val="4"/>
          <c:tx>
            <c:strRef>
              <c:f>[1]Hoja1!$E$153</c:f>
              <c:strCache>
                <c:ptCount val="1"/>
                <c:pt idx="0">
                  <c:v>Ejecutado 3º trimestre</c:v>
                </c:pt>
              </c:strCache>
            </c:strRef>
          </c:tx>
          <c:spPr>
            <a:solidFill>
              <a:schemeClr val="accent2">
                <a:lumMod val="50000"/>
              </a:schemeClr>
            </a:solidFill>
            <a:ln w="9525" cap="flat" cmpd="sng" algn="ctr">
              <a:solidFill>
                <a:schemeClr val="lt1">
                  <a:alpha val="50000"/>
                </a:schemeClr>
              </a:solidFill>
              <a:round/>
            </a:ln>
            <a:effectLst/>
          </c:spPr>
          <c:invertIfNegative val="0"/>
          <c:cat>
            <c:strRef>
              <c:f>[1]Hoja1!$B$154:$B$159</c:f>
              <c:strCache>
                <c:ptCount val="6"/>
                <c:pt idx="0">
                  <c:v>SERVICIOS PERSONALES</c:v>
                </c:pt>
                <c:pt idx="1">
                  <c:v>SERVICIOS NO PERSONALES</c:v>
                </c:pt>
                <c:pt idx="2">
                  <c:v>BIENES DE CONSUMO E INSUMOS</c:v>
                </c:pt>
                <c:pt idx="3">
                  <c:v>INVERSION FISICA</c:v>
                </c:pt>
                <c:pt idx="4">
                  <c:v>TRANSFERENCIAS</c:v>
                </c:pt>
                <c:pt idx="5">
                  <c:v>OTROS GASTOS   </c:v>
                </c:pt>
              </c:strCache>
            </c:strRef>
          </c:cat>
          <c:val>
            <c:numRef>
              <c:f>[1]Hoja1!$E$154:$E$159</c:f>
              <c:numCache>
                <c:formatCode>General</c:formatCode>
                <c:ptCount val="6"/>
                <c:pt idx="0">
                  <c:v>37546145785</c:v>
                </c:pt>
                <c:pt idx="1">
                  <c:v>9199093917</c:v>
                </c:pt>
                <c:pt idx="2">
                  <c:v>1341510449</c:v>
                </c:pt>
                <c:pt idx="3">
                  <c:v>4660507926</c:v>
                </c:pt>
                <c:pt idx="4">
                  <c:v>6827327897</c:v>
                </c:pt>
                <c:pt idx="5">
                  <c:v>465795790</c:v>
                </c:pt>
              </c:numCache>
            </c:numRef>
          </c:val>
          <c:extLst xmlns:c16r2="http://schemas.microsoft.com/office/drawing/2015/06/chart">
            <c:ext xmlns:c16="http://schemas.microsoft.com/office/drawing/2014/chart" uri="{C3380CC4-5D6E-409C-BE32-E72D297353CC}">
              <c16:uniqueId val="{00000004-E5F2-4FF1-8E32-5DD895054FE0}"/>
            </c:ext>
          </c:extLst>
        </c:ser>
        <c:dLbls>
          <c:showLegendKey val="0"/>
          <c:showVal val="0"/>
          <c:showCatName val="0"/>
          <c:showSerName val="0"/>
          <c:showPercent val="0"/>
          <c:showBubbleSize val="0"/>
        </c:dLbls>
        <c:gapWidth val="65"/>
        <c:axId val="-847693280"/>
        <c:axId val="-847697632"/>
      </c:barChart>
      <c:catAx>
        <c:axId val="-84769328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s-PY"/>
          </a:p>
        </c:txPr>
        <c:crossAx val="-847697632"/>
        <c:crosses val="autoZero"/>
        <c:auto val="1"/>
        <c:lblAlgn val="ctr"/>
        <c:lblOffset val="100"/>
        <c:noMultiLvlLbl val="0"/>
      </c:catAx>
      <c:valAx>
        <c:axId val="-847697632"/>
        <c:scaling>
          <c:orientation val="minMax"/>
        </c:scaling>
        <c:delete val="1"/>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General" sourceLinked="1"/>
        <c:majorTickMark val="none"/>
        <c:minorTickMark val="none"/>
        <c:tickLblPos val="nextTo"/>
        <c:crossAx val="-847693280"/>
        <c:crosses val="autoZero"/>
        <c:crossBetween val="between"/>
      </c:valAx>
      <c:spPr>
        <a:noFill/>
        <a:ln>
          <a:noFill/>
        </a:ln>
        <a:effectLst/>
      </c:spPr>
    </c:plotArea>
    <c:legend>
      <c:legendPos val="b"/>
      <c:legendEntry>
        <c:idx val="0"/>
        <c:delete val="1"/>
      </c:legendEntry>
      <c:legendEntry>
        <c:idx val="1"/>
        <c:delete val="1"/>
      </c:legendEntry>
      <c:layout/>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PY"/>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PY"/>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PY" b="1"/>
              <a:t>Metas  de la D.A.C. a</a:t>
            </a:r>
            <a:r>
              <a:rPr lang="es-PY" b="1" baseline="0"/>
              <a:t>  septiembre/2023</a:t>
            </a:r>
            <a:endParaRPr lang="es-PY" b="1"/>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PY"/>
        </a:p>
      </c:txPr>
    </c:title>
    <c:autoTitleDeleted val="0"/>
    <c:plotArea>
      <c:layout/>
      <c:barChart>
        <c:barDir val="col"/>
        <c:grouping val="clustered"/>
        <c:varyColors val="0"/>
        <c:ser>
          <c:idx val="0"/>
          <c:order val="0"/>
          <c:tx>
            <c:strRef>
              <c:f>'[2]DATOS 2023'!$C$49</c:f>
              <c:strCache>
                <c:ptCount val="1"/>
                <c:pt idx="0">
                  <c:v>Metas Previstas</c:v>
                </c:pt>
              </c:strCache>
            </c:strRef>
          </c:tx>
          <c:spPr>
            <a:solidFill>
              <a:schemeClr val="accent1"/>
            </a:solidFill>
            <a:ln>
              <a:noFill/>
            </a:ln>
            <a:effectLst/>
          </c:spPr>
          <c:invertIfNegative val="0"/>
          <c:cat>
            <c:strRef>
              <c:f>'[2]DATOS 2023'!$B$50:$B$61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'[2]DATOS 2023'!$C$50:$C$61</c:f>
              <c:numCache>
                <c:formatCode>General</c:formatCode>
                <c:ptCount val="12"/>
                <c:pt idx="0">
                  <c:v>64</c:v>
                </c:pt>
                <c:pt idx="1">
                  <c:v>56</c:v>
                </c:pt>
                <c:pt idx="2">
                  <c:v>53</c:v>
                </c:pt>
                <c:pt idx="3">
                  <c:v>43</c:v>
                </c:pt>
                <c:pt idx="4">
                  <c:v>47</c:v>
                </c:pt>
                <c:pt idx="5">
                  <c:v>72</c:v>
                </c:pt>
                <c:pt idx="6">
                  <c:v>77</c:v>
                </c:pt>
                <c:pt idx="7">
                  <c:v>60</c:v>
                </c:pt>
                <c:pt idx="8">
                  <c:v>77</c:v>
                </c:pt>
                <c:pt idx="9">
                  <c:v>80</c:v>
                </c:pt>
                <c:pt idx="10">
                  <c:v>66</c:v>
                </c:pt>
                <c:pt idx="11">
                  <c:v>112</c:v>
                </c:pt>
              </c:numCache>
            </c:numRef>
          </c:val>
          <c:extLst xmlns:c16r2="http://schemas.microsoft.com/office/drawing/2015/06/chart">
            <c:ext xmlns:c16="http://schemas.microsoft.com/office/drawing/2014/chart" uri="{C3380CC4-5D6E-409C-BE32-E72D297353CC}">
              <c16:uniqueId val="{00000000-D44E-4666-BEA6-F7D4C6CE8318}"/>
            </c:ext>
          </c:extLst>
        </c:ser>
        <c:ser>
          <c:idx val="1"/>
          <c:order val="1"/>
          <c:tx>
            <c:strRef>
              <c:f>'[2]DATOS 2023'!$D$49</c:f>
              <c:strCache>
                <c:ptCount val="1"/>
                <c:pt idx="0">
                  <c:v>Certificados de Registro Aeronáutico</c:v>
                </c:pt>
              </c:strCache>
            </c:strRef>
          </c:tx>
          <c:spPr>
            <a:solidFill>
              <a:schemeClr val="accent2"/>
            </a:solidFill>
            <a:ln>
              <a:noFill/>
            </a:ln>
            <a:effectLst/>
          </c:spPr>
          <c:invertIfNegative val="0"/>
          <c:cat>
            <c:strRef>
              <c:f>'[2]DATOS 2023'!$B$50:$B$61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'[2]DATOS 2023'!$D$50:$D$61</c:f>
              <c:numCache>
                <c:formatCode>General</c:formatCode>
                <c:ptCount val="12"/>
                <c:pt idx="0">
                  <c:v>60</c:v>
                </c:pt>
                <c:pt idx="1">
                  <c:v>68</c:v>
                </c:pt>
                <c:pt idx="2">
                  <c:v>88</c:v>
                </c:pt>
                <c:pt idx="3">
                  <c:v>76</c:v>
                </c:pt>
                <c:pt idx="4">
                  <c:v>68</c:v>
                </c:pt>
                <c:pt idx="5">
                  <c:v>92</c:v>
                </c:pt>
                <c:pt idx="6">
                  <c:v>88</c:v>
                </c:pt>
                <c:pt idx="7">
                  <c:v>90</c:v>
                </c:pt>
                <c:pt idx="8">
                  <c:v>65</c:v>
                </c:pt>
                <c:pt idx="9">
                  <c:v>0</c:v>
                </c:pt>
                <c:pt idx="10">
                  <c:v>0</c:v>
                </c:pt>
                <c:pt idx="11">
                  <c:v>0</c:v>
                </c:pt>
              </c:numCache>
            </c:numRef>
          </c:val>
          <c:extLst xmlns:c16r2="http://schemas.microsoft.com/office/drawing/2015/06/chart">
            <c:ext xmlns:c16="http://schemas.microsoft.com/office/drawing/2014/chart" uri="{C3380CC4-5D6E-409C-BE32-E72D297353CC}">
              <c16:uniqueId val="{00000001-D44E-4666-BEA6-F7D4C6CE8318}"/>
            </c:ext>
          </c:extLst>
        </c:ser>
        <c:dLbls>
          <c:showLegendKey val="0"/>
          <c:showVal val="0"/>
          <c:showCatName val="0"/>
          <c:showSerName val="0"/>
          <c:showPercent val="0"/>
          <c:showBubbleSize val="0"/>
        </c:dLbls>
        <c:gapWidth val="219"/>
        <c:overlap val="-27"/>
        <c:axId val="-847691104"/>
        <c:axId val="-847690560"/>
      </c:barChart>
      <c:catAx>
        <c:axId val="-847691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847690560"/>
        <c:crosses val="autoZero"/>
        <c:auto val="1"/>
        <c:lblAlgn val="ctr"/>
        <c:lblOffset val="100"/>
        <c:noMultiLvlLbl val="0"/>
      </c:catAx>
      <c:valAx>
        <c:axId val="-847690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crossAx val="-84769110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PY"/>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PY"/>
    </a:p>
  </c:txPr>
  <c:printSettings>
    <c:headerFooter/>
    <c:pageMargins b="0.75" l="0.7" r="0.7" t="0.75" header="0.3" footer="0.3"/>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5">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3" Type="http://schemas.openxmlformats.org/officeDocument/2006/relationships/image" Target="../media/image10.png"/><Relationship Id="rId18" Type="http://schemas.openxmlformats.org/officeDocument/2006/relationships/image" Target="../media/image15.png"/><Relationship Id="rId26" Type="http://schemas.openxmlformats.org/officeDocument/2006/relationships/image" Target="../media/image22.png"/><Relationship Id="rId3" Type="http://schemas.openxmlformats.org/officeDocument/2006/relationships/image" Target="../media/image3.png"/><Relationship Id="rId21" Type="http://schemas.openxmlformats.org/officeDocument/2006/relationships/image" Target="../media/image18.png"/><Relationship Id="rId7" Type="http://schemas.openxmlformats.org/officeDocument/2006/relationships/image" Target="../media/image7.png"/><Relationship Id="rId12" Type="http://schemas.openxmlformats.org/officeDocument/2006/relationships/image" Target="../media/image9.png"/><Relationship Id="rId17" Type="http://schemas.openxmlformats.org/officeDocument/2006/relationships/image" Target="../media/image14.png"/><Relationship Id="rId25" Type="http://schemas.openxmlformats.org/officeDocument/2006/relationships/image" Target="../media/image21.png"/><Relationship Id="rId33" Type="http://schemas.openxmlformats.org/officeDocument/2006/relationships/image" Target="../media/image29.png"/><Relationship Id="rId2" Type="http://schemas.openxmlformats.org/officeDocument/2006/relationships/image" Target="../media/image2.png"/><Relationship Id="rId16" Type="http://schemas.openxmlformats.org/officeDocument/2006/relationships/image" Target="../media/image13.png"/><Relationship Id="rId20" Type="http://schemas.openxmlformats.org/officeDocument/2006/relationships/image" Target="../media/image17.png"/><Relationship Id="rId29" Type="http://schemas.openxmlformats.org/officeDocument/2006/relationships/image" Target="../media/image25.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chart" Target="../charts/chart3.xml"/><Relationship Id="rId24" Type="http://schemas.openxmlformats.org/officeDocument/2006/relationships/chart" Target="../charts/chart4.xml"/><Relationship Id="rId32" Type="http://schemas.openxmlformats.org/officeDocument/2006/relationships/image" Target="../media/image28.png"/><Relationship Id="rId5" Type="http://schemas.openxmlformats.org/officeDocument/2006/relationships/image" Target="../media/image5.png"/><Relationship Id="rId15" Type="http://schemas.openxmlformats.org/officeDocument/2006/relationships/image" Target="../media/image12.png"/><Relationship Id="rId23" Type="http://schemas.openxmlformats.org/officeDocument/2006/relationships/image" Target="../media/image20.png"/><Relationship Id="rId28" Type="http://schemas.openxmlformats.org/officeDocument/2006/relationships/image" Target="../media/image24.png"/><Relationship Id="rId10" Type="http://schemas.openxmlformats.org/officeDocument/2006/relationships/chart" Target="../charts/chart2.xml"/><Relationship Id="rId19" Type="http://schemas.openxmlformats.org/officeDocument/2006/relationships/image" Target="../media/image16.png"/><Relationship Id="rId31" Type="http://schemas.openxmlformats.org/officeDocument/2006/relationships/image" Target="../media/image27.png"/><Relationship Id="rId4" Type="http://schemas.openxmlformats.org/officeDocument/2006/relationships/image" Target="../media/image4.png"/><Relationship Id="rId9" Type="http://schemas.openxmlformats.org/officeDocument/2006/relationships/chart" Target="../charts/chart1.xml"/><Relationship Id="rId14" Type="http://schemas.openxmlformats.org/officeDocument/2006/relationships/image" Target="../media/image11.png"/><Relationship Id="rId22" Type="http://schemas.openxmlformats.org/officeDocument/2006/relationships/image" Target="../media/image19.png"/><Relationship Id="rId27" Type="http://schemas.openxmlformats.org/officeDocument/2006/relationships/image" Target="../media/image23.png"/><Relationship Id="rId30" Type="http://schemas.openxmlformats.org/officeDocument/2006/relationships/image" Target="../media/image26.png"/><Relationship Id="rId8"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627290</xdr:colOff>
      <xdr:row>0</xdr:row>
      <xdr:rowOff>82168</xdr:rowOff>
    </xdr:from>
    <xdr:to>
      <xdr:col>1</xdr:col>
      <xdr:colOff>1352551</xdr:colOff>
      <xdr:row>3</xdr:row>
      <xdr:rowOff>180976</xdr:rowOff>
    </xdr:to>
    <xdr:pic>
      <xdr:nvPicPr>
        <xdr:cNvPr id="2" name="Imagen 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7290" y="82168"/>
          <a:ext cx="2125436" cy="6703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333376</xdr:colOff>
      <xdr:row>0</xdr:row>
      <xdr:rowOff>19051</xdr:rowOff>
    </xdr:from>
    <xdr:to>
      <xdr:col>6</xdr:col>
      <xdr:colOff>1057276</xdr:colOff>
      <xdr:row>3</xdr:row>
      <xdr:rowOff>114300</xdr:rowOff>
    </xdr:to>
    <xdr:pic>
      <xdr:nvPicPr>
        <xdr:cNvPr id="27" name="Imagen 2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67576" y="19051"/>
          <a:ext cx="4248150" cy="6667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606381</xdr:colOff>
      <xdr:row>396</xdr:row>
      <xdr:rowOff>335984</xdr:rowOff>
    </xdr:from>
    <xdr:to>
      <xdr:col>3</xdr:col>
      <xdr:colOff>511130</xdr:colOff>
      <xdr:row>407</xdr:row>
      <xdr:rowOff>140133</xdr:rowOff>
    </xdr:to>
    <xdr:pic>
      <xdr:nvPicPr>
        <xdr:cNvPr id="3" name="Imagen 2"/>
        <xdr:cNvPicPr>
          <a:picLocks noChangeAspect="1"/>
        </xdr:cNvPicPr>
      </xdr:nvPicPr>
      <xdr:blipFill>
        <a:blip xmlns:r="http://schemas.openxmlformats.org/officeDocument/2006/relationships" r:embed="rId3"/>
        <a:stretch>
          <a:fillRect/>
        </a:stretch>
      </xdr:blipFill>
      <xdr:spPr>
        <a:xfrm>
          <a:off x="606381" y="277754963"/>
          <a:ext cx="5338024" cy="2634818"/>
        </a:xfrm>
        <a:prstGeom prst="rect">
          <a:avLst/>
        </a:prstGeom>
      </xdr:spPr>
    </xdr:pic>
    <xdr:clientData/>
  </xdr:twoCellAnchor>
  <xdr:twoCellAnchor editAs="oneCell">
    <xdr:from>
      <xdr:col>3</xdr:col>
      <xdr:colOff>927352</xdr:colOff>
      <xdr:row>396</xdr:row>
      <xdr:rowOff>346567</xdr:rowOff>
    </xdr:from>
    <xdr:to>
      <xdr:col>6</xdr:col>
      <xdr:colOff>797885</xdr:colOff>
      <xdr:row>407</xdr:row>
      <xdr:rowOff>126708</xdr:rowOff>
    </xdr:to>
    <xdr:pic>
      <xdr:nvPicPr>
        <xdr:cNvPr id="4" name="Imagen 3"/>
        <xdr:cNvPicPr>
          <a:picLocks noChangeAspect="1"/>
        </xdr:cNvPicPr>
      </xdr:nvPicPr>
      <xdr:blipFill>
        <a:blip xmlns:r="http://schemas.openxmlformats.org/officeDocument/2006/relationships" r:embed="rId4"/>
        <a:stretch>
          <a:fillRect/>
        </a:stretch>
      </xdr:blipFill>
      <xdr:spPr>
        <a:xfrm>
          <a:off x="6360627" y="277765546"/>
          <a:ext cx="4955004" cy="2610810"/>
        </a:xfrm>
        <a:prstGeom prst="rect">
          <a:avLst/>
        </a:prstGeom>
      </xdr:spPr>
    </xdr:pic>
    <xdr:clientData/>
  </xdr:twoCellAnchor>
  <xdr:twoCellAnchor editAs="oneCell">
    <xdr:from>
      <xdr:col>0</xdr:col>
      <xdr:colOff>571052</xdr:colOff>
      <xdr:row>411</xdr:row>
      <xdr:rowOff>72680</xdr:rowOff>
    </xdr:from>
    <xdr:to>
      <xdr:col>3</xdr:col>
      <xdr:colOff>549886</xdr:colOff>
      <xdr:row>425</xdr:row>
      <xdr:rowOff>25343</xdr:rowOff>
    </xdr:to>
    <xdr:pic>
      <xdr:nvPicPr>
        <xdr:cNvPr id="7" name="Imagen 6"/>
        <xdr:cNvPicPr>
          <a:picLocks noChangeAspect="1"/>
        </xdr:cNvPicPr>
      </xdr:nvPicPr>
      <xdr:blipFill>
        <a:blip xmlns:r="http://schemas.openxmlformats.org/officeDocument/2006/relationships" r:embed="rId5"/>
        <a:stretch>
          <a:fillRect/>
        </a:stretch>
      </xdr:blipFill>
      <xdr:spPr>
        <a:xfrm>
          <a:off x="571052" y="281127257"/>
          <a:ext cx="5412109" cy="2769916"/>
        </a:xfrm>
        <a:prstGeom prst="rect">
          <a:avLst/>
        </a:prstGeom>
      </xdr:spPr>
    </xdr:pic>
    <xdr:clientData/>
  </xdr:twoCellAnchor>
  <xdr:twoCellAnchor editAs="oneCell">
    <xdr:from>
      <xdr:col>3</xdr:col>
      <xdr:colOff>814917</xdr:colOff>
      <xdr:row>411</xdr:row>
      <xdr:rowOff>95810</xdr:rowOff>
    </xdr:from>
    <xdr:to>
      <xdr:col>6</xdr:col>
      <xdr:colOff>738187</xdr:colOff>
      <xdr:row>425</xdr:row>
      <xdr:rowOff>28005</xdr:rowOff>
    </xdr:to>
    <xdr:pic>
      <xdr:nvPicPr>
        <xdr:cNvPr id="11" name="Imagen 10"/>
        <xdr:cNvPicPr>
          <a:picLocks noChangeAspect="1"/>
        </xdr:cNvPicPr>
      </xdr:nvPicPr>
      <xdr:blipFill>
        <a:blip xmlns:r="http://schemas.openxmlformats.org/officeDocument/2006/relationships" r:embed="rId6"/>
        <a:stretch>
          <a:fillRect/>
        </a:stretch>
      </xdr:blipFill>
      <xdr:spPr>
        <a:xfrm>
          <a:off x="6248192" y="281150387"/>
          <a:ext cx="5007741" cy="2749448"/>
        </a:xfrm>
        <a:prstGeom prst="rect">
          <a:avLst/>
        </a:prstGeom>
      </xdr:spPr>
    </xdr:pic>
    <xdr:clientData/>
  </xdr:twoCellAnchor>
  <xdr:twoCellAnchor editAs="oneCell">
    <xdr:from>
      <xdr:col>0</xdr:col>
      <xdr:colOff>565389</xdr:colOff>
      <xdr:row>426</xdr:row>
      <xdr:rowOff>40097</xdr:rowOff>
    </xdr:from>
    <xdr:to>
      <xdr:col>3</xdr:col>
      <xdr:colOff>575972</xdr:colOff>
      <xdr:row>438</xdr:row>
      <xdr:rowOff>52034</xdr:rowOff>
    </xdr:to>
    <xdr:pic>
      <xdr:nvPicPr>
        <xdr:cNvPr id="13" name="Imagen 12"/>
        <xdr:cNvPicPr>
          <a:picLocks noChangeAspect="1"/>
        </xdr:cNvPicPr>
      </xdr:nvPicPr>
      <xdr:blipFill>
        <a:blip xmlns:r="http://schemas.openxmlformats.org/officeDocument/2006/relationships" r:embed="rId7"/>
        <a:stretch>
          <a:fillRect/>
        </a:stretch>
      </xdr:blipFill>
      <xdr:spPr>
        <a:xfrm>
          <a:off x="565389" y="284113160"/>
          <a:ext cx="5443858" cy="2426727"/>
        </a:xfrm>
        <a:prstGeom prst="rect">
          <a:avLst/>
        </a:prstGeom>
      </xdr:spPr>
    </xdr:pic>
    <xdr:clientData/>
  </xdr:twoCellAnchor>
  <xdr:twoCellAnchor editAs="oneCell">
    <xdr:from>
      <xdr:col>3</xdr:col>
      <xdr:colOff>823232</xdr:colOff>
      <xdr:row>426</xdr:row>
      <xdr:rowOff>13416</xdr:rowOff>
    </xdr:from>
    <xdr:to>
      <xdr:col>6</xdr:col>
      <xdr:colOff>759169</xdr:colOff>
      <xdr:row>438</xdr:row>
      <xdr:rowOff>98479</xdr:rowOff>
    </xdr:to>
    <xdr:pic>
      <xdr:nvPicPr>
        <xdr:cNvPr id="16" name="Imagen 15"/>
        <xdr:cNvPicPr>
          <a:picLocks noChangeAspect="1"/>
        </xdr:cNvPicPr>
      </xdr:nvPicPr>
      <xdr:blipFill>
        <a:blip xmlns:r="http://schemas.openxmlformats.org/officeDocument/2006/relationships" r:embed="rId8"/>
        <a:stretch>
          <a:fillRect/>
        </a:stretch>
      </xdr:blipFill>
      <xdr:spPr>
        <a:xfrm>
          <a:off x="6256507" y="284086479"/>
          <a:ext cx="5020408" cy="2499853"/>
        </a:xfrm>
        <a:prstGeom prst="rect">
          <a:avLst/>
        </a:prstGeom>
      </xdr:spPr>
    </xdr:pic>
    <xdr:clientData/>
  </xdr:twoCellAnchor>
  <xdr:twoCellAnchor>
    <xdr:from>
      <xdr:col>1</xdr:col>
      <xdr:colOff>994324</xdr:colOff>
      <xdr:row>251</xdr:row>
      <xdr:rowOff>108347</xdr:rowOff>
    </xdr:from>
    <xdr:to>
      <xdr:col>5</xdr:col>
      <xdr:colOff>599153</xdr:colOff>
      <xdr:row>254</xdr:row>
      <xdr:rowOff>506976</xdr:rowOff>
    </xdr:to>
    <xdr:graphicFrame macro="">
      <xdr:nvGraphicFramePr>
        <xdr:cNvPr id="26" name="1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214314</xdr:colOff>
      <xdr:row>298</xdr:row>
      <xdr:rowOff>105835</xdr:rowOff>
    </xdr:from>
    <xdr:to>
      <xdr:col>3</xdr:col>
      <xdr:colOff>1115220</xdr:colOff>
      <xdr:row>320</xdr:row>
      <xdr:rowOff>30427</xdr:rowOff>
    </xdr:to>
    <xdr:graphicFrame macro="">
      <xdr:nvGraphicFramePr>
        <xdr:cNvPr id="29" name="Gráfico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1121832</xdr:colOff>
      <xdr:row>298</xdr:row>
      <xdr:rowOff>137582</xdr:rowOff>
    </xdr:from>
    <xdr:to>
      <xdr:col>6</xdr:col>
      <xdr:colOff>1280583</xdr:colOff>
      <xdr:row>320</xdr:row>
      <xdr:rowOff>52916</xdr:rowOff>
    </xdr:to>
    <xdr:graphicFrame macro="">
      <xdr:nvGraphicFramePr>
        <xdr:cNvPr id="30" name="Gráfico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oneCellAnchor>
    <xdr:from>
      <xdr:col>0</xdr:col>
      <xdr:colOff>166687</xdr:colOff>
      <xdr:row>188</xdr:row>
      <xdr:rowOff>21431</xdr:rowOff>
    </xdr:from>
    <xdr:ext cx="1500187" cy="2264568"/>
    <xdr:pic>
      <xdr:nvPicPr>
        <xdr:cNvPr id="31" name="image5.png" title="Imagen"/>
        <xdr:cNvPicPr preferRelativeResize="0"/>
      </xdr:nvPicPr>
      <xdr:blipFill>
        <a:blip xmlns:r="http://schemas.openxmlformats.org/officeDocument/2006/relationships" r:embed="rId12" cstate="print"/>
        <a:stretch>
          <a:fillRect/>
        </a:stretch>
      </xdr:blipFill>
      <xdr:spPr>
        <a:xfrm>
          <a:off x="166687" y="152230931"/>
          <a:ext cx="1500187" cy="2264568"/>
        </a:xfrm>
        <a:prstGeom prst="rect">
          <a:avLst/>
        </a:prstGeom>
        <a:noFill/>
      </xdr:spPr>
    </xdr:pic>
    <xdr:clientData fLocksWithSheet="0"/>
  </xdr:oneCellAnchor>
  <xdr:oneCellAnchor>
    <xdr:from>
      <xdr:col>1</xdr:col>
      <xdr:colOff>428627</xdr:colOff>
      <xdr:row>188</xdr:row>
      <xdr:rowOff>0</xdr:rowOff>
    </xdr:from>
    <xdr:ext cx="1821656" cy="2240756"/>
    <xdr:pic>
      <xdr:nvPicPr>
        <xdr:cNvPr id="32" name="image3.png" title="Imagen"/>
        <xdr:cNvPicPr preferRelativeResize="0"/>
      </xdr:nvPicPr>
      <xdr:blipFill>
        <a:blip xmlns:r="http://schemas.openxmlformats.org/officeDocument/2006/relationships" r:embed="rId13" cstate="print"/>
        <a:stretch>
          <a:fillRect/>
        </a:stretch>
      </xdr:blipFill>
      <xdr:spPr>
        <a:xfrm>
          <a:off x="1833565" y="152207119"/>
          <a:ext cx="1821656" cy="2240756"/>
        </a:xfrm>
        <a:prstGeom prst="rect">
          <a:avLst/>
        </a:prstGeom>
        <a:noFill/>
      </xdr:spPr>
    </xdr:pic>
    <xdr:clientData fLocksWithSheet="0"/>
  </xdr:oneCellAnchor>
  <xdr:oneCellAnchor>
    <xdr:from>
      <xdr:col>2</xdr:col>
      <xdr:colOff>247649</xdr:colOff>
      <xdr:row>188</xdr:row>
      <xdr:rowOff>0</xdr:rowOff>
    </xdr:from>
    <xdr:ext cx="1609725" cy="2216943"/>
    <xdr:pic>
      <xdr:nvPicPr>
        <xdr:cNvPr id="33" name="image1.png" title="Imagen"/>
        <xdr:cNvPicPr preferRelativeResize="0"/>
      </xdr:nvPicPr>
      <xdr:blipFill>
        <a:blip xmlns:r="http://schemas.openxmlformats.org/officeDocument/2006/relationships" r:embed="rId14" cstate="print"/>
        <a:stretch>
          <a:fillRect/>
        </a:stretch>
      </xdr:blipFill>
      <xdr:spPr>
        <a:xfrm>
          <a:off x="3705224" y="128851818"/>
          <a:ext cx="1609725" cy="2216943"/>
        </a:xfrm>
        <a:prstGeom prst="rect">
          <a:avLst/>
        </a:prstGeom>
        <a:noFill/>
      </xdr:spPr>
    </xdr:pic>
    <xdr:clientData fLocksWithSheet="0"/>
  </xdr:oneCellAnchor>
  <xdr:oneCellAnchor>
    <xdr:from>
      <xdr:col>3</xdr:col>
      <xdr:colOff>26196</xdr:colOff>
      <xdr:row>188</xdr:row>
      <xdr:rowOff>21433</xdr:rowOff>
    </xdr:from>
    <xdr:ext cx="1473991" cy="2157412"/>
    <xdr:pic>
      <xdr:nvPicPr>
        <xdr:cNvPr id="34" name="image6.png" title="Imagen"/>
        <xdr:cNvPicPr preferRelativeResize="0"/>
      </xdr:nvPicPr>
      <xdr:blipFill>
        <a:blip xmlns:r="http://schemas.openxmlformats.org/officeDocument/2006/relationships" r:embed="rId15" cstate="print"/>
        <a:stretch>
          <a:fillRect/>
        </a:stretch>
      </xdr:blipFill>
      <xdr:spPr>
        <a:xfrm>
          <a:off x="5479259" y="152230933"/>
          <a:ext cx="1473991" cy="2157412"/>
        </a:xfrm>
        <a:prstGeom prst="rect">
          <a:avLst/>
        </a:prstGeom>
        <a:noFill/>
      </xdr:spPr>
    </xdr:pic>
    <xdr:clientData fLocksWithSheet="0"/>
  </xdr:oneCellAnchor>
  <xdr:oneCellAnchor>
    <xdr:from>
      <xdr:col>4</xdr:col>
      <xdr:colOff>64295</xdr:colOff>
      <xdr:row>188</xdr:row>
      <xdr:rowOff>0</xdr:rowOff>
    </xdr:from>
    <xdr:ext cx="1638300" cy="2193131"/>
    <xdr:pic>
      <xdr:nvPicPr>
        <xdr:cNvPr id="35" name="image4.png" title="Imagen"/>
        <xdr:cNvPicPr preferRelativeResize="0"/>
      </xdr:nvPicPr>
      <xdr:blipFill>
        <a:blip xmlns:r="http://schemas.openxmlformats.org/officeDocument/2006/relationships" r:embed="rId16" cstate="print"/>
        <a:stretch>
          <a:fillRect/>
        </a:stretch>
      </xdr:blipFill>
      <xdr:spPr>
        <a:xfrm>
          <a:off x="7065170" y="152195213"/>
          <a:ext cx="1638300" cy="2193131"/>
        </a:xfrm>
        <a:prstGeom prst="rect">
          <a:avLst/>
        </a:prstGeom>
        <a:noFill/>
      </xdr:spPr>
    </xdr:pic>
    <xdr:clientData fLocksWithSheet="0"/>
  </xdr:oneCellAnchor>
  <xdr:oneCellAnchor>
    <xdr:from>
      <xdr:col>4</xdr:col>
      <xdr:colOff>1738312</xdr:colOff>
      <xdr:row>188</xdr:row>
      <xdr:rowOff>23811</xdr:rowOff>
    </xdr:from>
    <xdr:ext cx="1488282" cy="2119312"/>
    <xdr:pic>
      <xdr:nvPicPr>
        <xdr:cNvPr id="36" name="image2.png" title="Imagen"/>
        <xdr:cNvPicPr preferRelativeResize="0"/>
      </xdr:nvPicPr>
      <xdr:blipFill>
        <a:blip xmlns:r="http://schemas.openxmlformats.org/officeDocument/2006/relationships" r:embed="rId17" cstate="print"/>
        <a:stretch>
          <a:fillRect/>
        </a:stretch>
      </xdr:blipFill>
      <xdr:spPr>
        <a:xfrm>
          <a:off x="8739187" y="152233311"/>
          <a:ext cx="1488282" cy="2119312"/>
        </a:xfrm>
        <a:prstGeom prst="rect">
          <a:avLst/>
        </a:prstGeom>
        <a:noFill/>
      </xdr:spPr>
    </xdr:pic>
    <xdr:clientData fLocksWithSheet="0"/>
  </xdr:oneCellAnchor>
  <xdr:twoCellAnchor editAs="oneCell">
    <xdr:from>
      <xdr:col>5</xdr:col>
      <xdr:colOff>1458792</xdr:colOff>
      <xdr:row>188</xdr:row>
      <xdr:rowOff>0</xdr:rowOff>
    </xdr:from>
    <xdr:to>
      <xdr:col>6</xdr:col>
      <xdr:colOff>1497324</xdr:colOff>
      <xdr:row>188</xdr:row>
      <xdr:rowOff>2107406</xdr:rowOff>
    </xdr:to>
    <xdr:pic>
      <xdr:nvPicPr>
        <xdr:cNvPr id="37" name="Imagen 36"/>
        <xdr:cNvPicPr>
          <a:picLocks noChangeAspect="1"/>
        </xdr:cNvPicPr>
      </xdr:nvPicPr>
      <xdr:blipFill>
        <a:blip xmlns:r="http://schemas.openxmlformats.org/officeDocument/2006/relationships" r:embed="rId18"/>
        <a:stretch>
          <a:fillRect/>
        </a:stretch>
      </xdr:blipFill>
      <xdr:spPr>
        <a:xfrm>
          <a:off x="10245605" y="152209500"/>
          <a:ext cx="1776844" cy="2107406"/>
        </a:xfrm>
        <a:prstGeom prst="rect">
          <a:avLst/>
        </a:prstGeom>
      </xdr:spPr>
    </xdr:pic>
    <xdr:clientData/>
  </xdr:twoCellAnchor>
  <xdr:twoCellAnchor editAs="oneCell">
    <xdr:from>
      <xdr:col>1</xdr:col>
      <xdr:colOff>528862</xdr:colOff>
      <xdr:row>364</xdr:row>
      <xdr:rowOff>42333</xdr:rowOff>
    </xdr:from>
    <xdr:to>
      <xdr:col>2</xdr:col>
      <xdr:colOff>1968801</xdr:colOff>
      <xdr:row>364</xdr:row>
      <xdr:rowOff>1651000</xdr:rowOff>
    </xdr:to>
    <xdr:pic>
      <xdr:nvPicPr>
        <xdr:cNvPr id="38" name="Imagen 37">
          <a:extLst>
            <a:ext uri="{FF2B5EF4-FFF2-40B4-BE49-F238E27FC236}">
              <a16:creationId xmlns:a16="http://schemas.microsoft.com/office/drawing/2014/main" xmlns="" id="{30AF546C-307E-3E57-27FD-B356A780D5E8}"/>
            </a:ext>
          </a:extLst>
        </xdr:cNvPr>
        <xdr:cNvPicPr>
          <a:picLocks noChangeAspect="1"/>
        </xdr:cNvPicPr>
      </xdr:nvPicPr>
      <xdr:blipFill>
        <a:blip xmlns:r="http://schemas.openxmlformats.org/officeDocument/2006/relationships" r:embed="rId19"/>
        <a:stretch>
          <a:fillRect/>
        </a:stretch>
      </xdr:blipFill>
      <xdr:spPr>
        <a:xfrm>
          <a:off x="1925862" y="239691333"/>
          <a:ext cx="3493106" cy="1608667"/>
        </a:xfrm>
        <a:prstGeom prst="rect">
          <a:avLst/>
        </a:prstGeom>
      </xdr:spPr>
    </xdr:pic>
    <xdr:clientData/>
  </xdr:twoCellAnchor>
  <xdr:twoCellAnchor editAs="oneCell">
    <xdr:from>
      <xdr:col>3</xdr:col>
      <xdr:colOff>699771</xdr:colOff>
      <xdr:row>364</xdr:row>
      <xdr:rowOff>31285</xdr:rowOff>
    </xdr:from>
    <xdr:to>
      <xdr:col>5</xdr:col>
      <xdr:colOff>168993</xdr:colOff>
      <xdr:row>364</xdr:row>
      <xdr:rowOff>1684686</xdr:rowOff>
    </xdr:to>
    <xdr:pic>
      <xdr:nvPicPr>
        <xdr:cNvPr id="39" name="Imagen 38">
          <a:extLst>
            <a:ext uri="{FF2B5EF4-FFF2-40B4-BE49-F238E27FC236}">
              <a16:creationId xmlns:a16="http://schemas.microsoft.com/office/drawing/2014/main" xmlns="" id="{B2ABBDA8-77D9-8CE8-CF1C-9828F469584C}"/>
            </a:ext>
          </a:extLst>
        </xdr:cNvPr>
        <xdr:cNvPicPr>
          <a:picLocks noChangeAspect="1"/>
        </xdr:cNvPicPr>
      </xdr:nvPicPr>
      <xdr:blipFill>
        <a:blip xmlns:r="http://schemas.openxmlformats.org/officeDocument/2006/relationships" r:embed="rId20"/>
        <a:stretch>
          <a:fillRect/>
        </a:stretch>
      </xdr:blipFill>
      <xdr:spPr>
        <a:xfrm>
          <a:off x="6153602" y="271094350"/>
          <a:ext cx="2802972" cy="1653401"/>
        </a:xfrm>
        <a:prstGeom prst="rect">
          <a:avLst/>
        </a:prstGeom>
      </xdr:spPr>
    </xdr:pic>
    <xdr:clientData/>
  </xdr:twoCellAnchor>
  <xdr:twoCellAnchor editAs="oneCell">
    <xdr:from>
      <xdr:col>2</xdr:col>
      <xdr:colOff>466855</xdr:colOff>
      <xdr:row>331</xdr:row>
      <xdr:rowOff>88712</xdr:rowOff>
    </xdr:from>
    <xdr:to>
      <xdr:col>4</xdr:col>
      <xdr:colOff>604439</xdr:colOff>
      <xdr:row>331</xdr:row>
      <xdr:rowOff>2223558</xdr:rowOff>
    </xdr:to>
    <xdr:pic>
      <xdr:nvPicPr>
        <xdr:cNvPr id="40" name="Imagen 39"/>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3923508" y="242868672"/>
          <a:ext cx="3686415" cy="2134846"/>
        </a:xfrm>
        <a:prstGeom prst="rect">
          <a:avLst/>
        </a:prstGeom>
      </xdr:spPr>
    </xdr:pic>
    <xdr:clientData/>
  </xdr:twoCellAnchor>
  <xdr:twoCellAnchor editAs="oneCell">
    <xdr:from>
      <xdr:col>2</xdr:col>
      <xdr:colOff>762847</xdr:colOff>
      <xdr:row>145</xdr:row>
      <xdr:rowOff>49788</xdr:rowOff>
    </xdr:from>
    <xdr:to>
      <xdr:col>3</xdr:col>
      <xdr:colOff>1545167</xdr:colOff>
      <xdr:row>146</xdr:row>
      <xdr:rowOff>1798037</xdr:rowOff>
    </xdr:to>
    <xdr:pic>
      <xdr:nvPicPr>
        <xdr:cNvPr id="41" name="Imagen 40"/>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4213014" y="82070621"/>
          <a:ext cx="2771986" cy="1938750"/>
        </a:xfrm>
        <a:prstGeom prst="rect">
          <a:avLst/>
        </a:prstGeom>
      </xdr:spPr>
    </xdr:pic>
    <xdr:clientData/>
  </xdr:twoCellAnchor>
  <xdr:twoCellAnchor editAs="oneCell">
    <xdr:from>
      <xdr:col>2</xdr:col>
      <xdr:colOff>1043459</xdr:colOff>
      <xdr:row>348</xdr:row>
      <xdr:rowOff>32465</xdr:rowOff>
    </xdr:from>
    <xdr:to>
      <xdr:col>4</xdr:col>
      <xdr:colOff>668361</xdr:colOff>
      <xdr:row>348</xdr:row>
      <xdr:rowOff>4247556</xdr:rowOff>
    </xdr:to>
    <xdr:pic>
      <xdr:nvPicPr>
        <xdr:cNvPr id="12" name="Imagen 11"/>
        <xdr:cNvPicPr>
          <a:picLocks noChangeAspect="1"/>
        </xdr:cNvPicPr>
      </xdr:nvPicPr>
      <xdr:blipFill>
        <a:blip xmlns:r="http://schemas.openxmlformats.org/officeDocument/2006/relationships" r:embed="rId23"/>
        <a:stretch>
          <a:fillRect/>
        </a:stretch>
      </xdr:blipFill>
      <xdr:spPr>
        <a:xfrm>
          <a:off x="4491241" y="235098733"/>
          <a:ext cx="3166592" cy="4215091"/>
        </a:xfrm>
        <a:prstGeom prst="rect">
          <a:avLst/>
        </a:prstGeom>
      </xdr:spPr>
    </xdr:pic>
    <xdr:clientData/>
  </xdr:twoCellAnchor>
  <xdr:twoCellAnchor>
    <xdr:from>
      <xdr:col>1</xdr:col>
      <xdr:colOff>1162119</xdr:colOff>
      <xdr:row>190</xdr:row>
      <xdr:rowOff>215080</xdr:rowOff>
    </xdr:from>
    <xdr:to>
      <xdr:col>4</xdr:col>
      <xdr:colOff>1695451</xdr:colOff>
      <xdr:row>199</xdr:row>
      <xdr:rowOff>228600</xdr:rowOff>
    </xdr:to>
    <xdr:graphicFrame macro="">
      <xdr:nvGraphicFramePr>
        <xdr:cNvPr id="43" name="Gráfico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editAs="oneCell">
    <xdr:from>
      <xdr:col>0</xdr:col>
      <xdr:colOff>543983</xdr:colOff>
      <xdr:row>200</xdr:row>
      <xdr:rowOff>294491</xdr:rowOff>
    </xdr:from>
    <xdr:to>
      <xdr:col>6</xdr:col>
      <xdr:colOff>756299</xdr:colOff>
      <xdr:row>209</xdr:row>
      <xdr:rowOff>285750</xdr:rowOff>
    </xdr:to>
    <xdr:pic>
      <xdr:nvPicPr>
        <xdr:cNvPr id="14" name="Imagen 13"/>
        <xdr:cNvPicPr>
          <a:picLocks noChangeAspect="1"/>
        </xdr:cNvPicPr>
      </xdr:nvPicPr>
      <xdr:blipFill>
        <a:blip xmlns:r="http://schemas.openxmlformats.org/officeDocument/2006/relationships" r:embed="rId25"/>
        <a:stretch>
          <a:fillRect/>
        </a:stretch>
      </xdr:blipFill>
      <xdr:spPr>
        <a:xfrm>
          <a:off x="543983" y="155799641"/>
          <a:ext cx="10785066" cy="3420259"/>
        </a:xfrm>
        <a:prstGeom prst="rect">
          <a:avLst/>
        </a:prstGeom>
      </xdr:spPr>
    </xdr:pic>
    <xdr:clientData/>
  </xdr:twoCellAnchor>
  <xdr:twoCellAnchor editAs="oneCell">
    <xdr:from>
      <xdr:col>1</xdr:col>
      <xdr:colOff>1640417</xdr:colOff>
      <xdr:row>52</xdr:row>
      <xdr:rowOff>74083</xdr:rowOff>
    </xdr:from>
    <xdr:to>
      <xdr:col>4</xdr:col>
      <xdr:colOff>1471084</xdr:colOff>
      <xdr:row>69</xdr:row>
      <xdr:rowOff>143175</xdr:rowOff>
    </xdr:to>
    <xdr:pic>
      <xdr:nvPicPr>
        <xdr:cNvPr id="42" name="Imagen 41">
          <a:extLst>
            <a:ext uri="{FF2B5EF4-FFF2-40B4-BE49-F238E27FC236}">
              <a16:creationId xmlns:a16="http://schemas.microsoft.com/office/drawing/2014/main" xmlns="" id="{FDF10E13-87D0-F89A-2D58-E628389BA39E}"/>
            </a:ext>
          </a:extLst>
        </xdr:cNvPr>
        <xdr:cNvPicPr>
          <a:picLocks noChangeAspect="1"/>
        </xdr:cNvPicPr>
      </xdr:nvPicPr>
      <xdr:blipFill rotWithShape="1">
        <a:blip xmlns:r="http://schemas.openxmlformats.org/officeDocument/2006/relationships" r:embed="rId26"/>
        <a:srcRect l="25699" t="25524" r="25393" b="18089"/>
        <a:stretch/>
      </xdr:blipFill>
      <xdr:spPr>
        <a:xfrm>
          <a:off x="3037417" y="24267583"/>
          <a:ext cx="5429250" cy="3307592"/>
        </a:xfrm>
        <a:prstGeom prst="rect">
          <a:avLst/>
        </a:prstGeom>
      </xdr:spPr>
    </xdr:pic>
    <xdr:clientData/>
  </xdr:twoCellAnchor>
  <xdr:twoCellAnchor editAs="oneCell">
    <xdr:from>
      <xdr:col>0</xdr:col>
      <xdr:colOff>264632</xdr:colOff>
      <xdr:row>86</xdr:row>
      <xdr:rowOff>143676</xdr:rowOff>
    </xdr:from>
    <xdr:to>
      <xdr:col>3</xdr:col>
      <xdr:colOff>713302</xdr:colOff>
      <xdr:row>93</xdr:row>
      <xdr:rowOff>1798945</xdr:rowOff>
    </xdr:to>
    <xdr:pic>
      <xdr:nvPicPr>
        <xdr:cNvPr id="10" name="Imagen 9"/>
        <xdr:cNvPicPr>
          <a:picLocks noChangeAspect="1"/>
        </xdr:cNvPicPr>
      </xdr:nvPicPr>
      <xdr:blipFill rotWithShape="1">
        <a:blip xmlns:r="http://schemas.openxmlformats.org/officeDocument/2006/relationships" r:embed="rId27"/>
        <a:srcRect t="3391" b="4004"/>
        <a:stretch/>
      </xdr:blipFill>
      <xdr:spPr>
        <a:xfrm>
          <a:off x="264632" y="31883434"/>
          <a:ext cx="5902501" cy="3053293"/>
        </a:xfrm>
        <a:prstGeom prst="rect">
          <a:avLst/>
        </a:prstGeom>
      </xdr:spPr>
    </xdr:pic>
    <xdr:clientData/>
  </xdr:twoCellAnchor>
  <xdr:twoCellAnchor editAs="oneCell">
    <xdr:from>
      <xdr:col>3</xdr:col>
      <xdr:colOff>701912</xdr:colOff>
      <xdr:row>86</xdr:row>
      <xdr:rowOff>163747</xdr:rowOff>
    </xdr:from>
    <xdr:to>
      <xdr:col>6</xdr:col>
      <xdr:colOff>1502536</xdr:colOff>
      <xdr:row>93</xdr:row>
      <xdr:rowOff>1816339</xdr:rowOff>
    </xdr:to>
    <xdr:pic>
      <xdr:nvPicPr>
        <xdr:cNvPr id="15" name="Imagen 14"/>
        <xdr:cNvPicPr>
          <a:picLocks noChangeAspect="1"/>
        </xdr:cNvPicPr>
      </xdr:nvPicPr>
      <xdr:blipFill rotWithShape="1">
        <a:blip xmlns:r="http://schemas.openxmlformats.org/officeDocument/2006/relationships" r:embed="rId28"/>
        <a:srcRect t="3391" b="4135"/>
        <a:stretch/>
      </xdr:blipFill>
      <xdr:spPr>
        <a:xfrm>
          <a:off x="6135187" y="30657162"/>
          <a:ext cx="5885095" cy="3061219"/>
        </a:xfrm>
        <a:prstGeom prst="rect">
          <a:avLst/>
        </a:prstGeom>
      </xdr:spPr>
    </xdr:pic>
    <xdr:clientData/>
  </xdr:twoCellAnchor>
  <xdr:twoCellAnchor editAs="oneCell">
    <xdr:from>
      <xdr:col>1</xdr:col>
      <xdr:colOff>925669</xdr:colOff>
      <xdr:row>93</xdr:row>
      <xdr:rowOff>1945247</xdr:rowOff>
    </xdr:from>
    <xdr:to>
      <xdr:col>5</xdr:col>
      <xdr:colOff>882243</xdr:colOff>
      <xdr:row>94</xdr:row>
      <xdr:rowOff>187820</xdr:rowOff>
    </xdr:to>
    <xdr:pic>
      <xdr:nvPicPr>
        <xdr:cNvPr id="17" name="Imagen 16"/>
        <xdr:cNvPicPr>
          <a:picLocks noChangeAspect="1"/>
        </xdr:cNvPicPr>
      </xdr:nvPicPr>
      <xdr:blipFill rotWithShape="1">
        <a:blip xmlns:r="http://schemas.openxmlformats.org/officeDocument/2006/relationships" r:embed="rId29"/>
        <a:srcRect t="3261" b="14803"/>
        <a:stretch/>
      </xdr:blipFill>
      <xdr:spPr>
        <a:xfrm>
          <a:off x="2320880" y="33847289"/>
          <a:ext cx="7335095" cy="3380706"/>
        </a:xfrm>
        <a:prstGeom prst="rect">
          <a:avLst/>
        </a:prstGeom>
      </xdr:spPr>
    </xdr:pic>
    <xdr:clientData/>
  </xdr:twoCellAnchor>
  <xdr:twoCellAnchor editAs="oneCell">
    <xdr:from>
      <xdr:col>3</xdr:col>
      <xdr:colOff>630528</xdr:colOff>
      <xdr:row>101</xdr:row>
      <xdr:rowOff>93910</xdr:rowOff>
    </xdr:from>
    <xdr:to>
      <xdr:col>6</xdr:col>
      <xdr:colOff>1410107</xdr:colOff>
      <xdr:row>102</xdr:row>
      <xdr:rowOff>107325</xdr:rowOff>
    </xdr:to>
    <xdr:pic>
      <xdr:nvPicPr>
        <xdr:cNvPr id="20" name="Imagen 19"/>
        <xdr:cNvPicPr>
          <a:picLocks noChangeAspect="1"/>
        </xdr:cNvPicPr>
      </xdr:nvPicPr>
      <xdr:blipFill rotWithShape="1">
        <a:blip xmlns:r="http://schemas.openxmlformats.org/officeDocument/2006/relationships" r:embed="rId30"/>
        <a:srcRect l="11207" t="6800" r="12000" b="3873"/>
        <a:stretch/>
      </xdr:blipFill>
      <xdr:spPr>
        <a:xfrm>
          <a:off x="6063803" y="40568452"/>
          <a:ext cx="5864050" cy="3836830"/>
        </a:xfrm>
        <a:prstGeom prst="rect">
          <a:avLst/>
        </a:prstGeom>
      </xdr:spPr>
    </xdr:pic>
    <xdr:clientData/>
  </xdr:twoCellAnchor>
  <xdr:twoCellAnchor editAs="oneCell">
    <xdr:from>
      <xdr:col>0</xdr:col>
      <xdr:colOff>174401</xdr:colOff>
      <xdr:row>101</xdr:row>
      <xdr:rowOff>80495</xdr:rowOff>
    </xdr:from>
    <xdr:to>
      <xdr:col>3</xdr:col>
      <xdr:colOff>603697</xdr:colOff>
      <xdr:row>102</xdr:row>
      <xdr:rowOff>90300</xdr:rowOff>
    </xdr:to>
    <xdr:pic>
      <xdr:nvPicPr>
        <xdr:cNvPr id="21" name="Imagen 20"/>
        <xdr:cNvPicPr>
          <a:picLocks noChangeAspect="1"/>
        </xdr:cNvPicPr>
      </xdr:nvPicPr>
      <xdr:blipFill rotWithShape="1">
        <a:blip xmlns:r="http://schemas.openxmlformats.org/officeDocument/2006/relationships" r:embed="rId31"/>
        <a:srcRect l="11445" t="7435" r="12254" b="3874"/>
        <a:stretch/>
      </xdr:blipFill>
      <xdr:spPr>
        <a:xfrm>
          <a:off x="174401" y="40555037"/>
          <a:ext cx="5862571" cy="3833220"/>
        </a:xfrm>
        <a:prstGeom prst="rect">
          <a:avLst/>
        </a:prstGeom>
      </xdr:spPr>
    </xdr:pic>
    <xdr:clientData/>
  </xdr:twoCellAnchor>
  <xdr:twoCellAnchor editAs="oneCell">
    <xdr:from>
      <xdr:col>1</xdr:col>
      <xdr:colOff>778098</xdr:colOff>
      <xdr:row>388</xdr:row>
      <xdr:rowOff>153612</xdr:rowOff>
    </xdr:from>
    <xdr:to>
      <xdr:col>5</xdr:col>
      <xdr:colOff>1073635</xdr:colOff>
      <xdr:row>388</xdr:row>
      <xdr:rowOff>4145387</xdr:rowOff>
    </xdr:to>
    <xdr:pic>
      <xdr:nvPicPr>
        <xdr:cNvPr id="25" name="Imagen 24"/>
        <xdr:cNvPicPr>
          <a:picLocks noChangeAspect="1"/>
        </xdr:cNvPicPr>
      </xdr:nvPicPr>
      <xdr:blipFill rotWithShape="1">
        <a:blip xmlns:r="http://schemas.openxmlformats.org/officeDocument/2006/relationships" r:embed="rId32"/>
        <a:srcRect t="3391" b="4135"/>
        <a:stretch/>
      </xdr:blipFill>
      <xdr:spPr>
        <a:xfrm>
          <a:off x="2173309" y="270516042"/>
          <a:ext cx="7674058" cy="3991775"/>
        </a:xfrm>
        <a:prstGeom prst="rect">
          <a:avLst/>
        </a:prstGeom>
      </xdr:spPr>
    </xdr:pic>
    <xdr:clientData/>
  </xdr:twoCellAnchor>
  <xdr:twoCellAnchor editAs="oneCell">
    <xdr:from>
      <xdr:col>1</xdr:col>
      <xdr:colOff>2029849</xdr:colOff>
      <xdr:row>343</xdr:row>
      <xdr:rowOff>53660</xdr:rowOff>
    </xdr:from>
    <xdr:to>
      <xdr:col>4</xdr:col>
      <xdr:colOff>1219593</xdr:colOff>
      <xdr:row>343</xdr:row>
      <xdr:rowOff>1659193</xdr:rowOff>
    </xdr:to>
    <xdr:pic>
      <xdr:nvPicPr>
        <xdr:cNvPr id="28" name="Imagen 27"/>
        <xdr:cNvPicPr>
          <a:picLocks noChangeAspect="1"/>
        </xdr:cNvPicPr>
      </xdr:nvPicPr>
      <xdr:blipFill rotWithShape="1">
        <a:blip xmlns:r="http://schemas.openxmlformats.org/officeDocument/2006/relationships" r:embed="rId33"/>
        <a:srcRect l="8459" t="18913" r="43330" b="52339"/>
        <a:stretch/>
      </xdr:blipFill>
      <xdr:spPr>
        <a:xfrm>
          <a:off x="3427873" y="251682652"/>
          <a:ext cx="4797204" cy="16055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sanabria\Desktop\backup%20asanabria\Escritorio\CRCC%20A&#209;O%202023\RCC%203&#186;%20TRIMESTRE%202023%20-%20SDAF.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rlgonzalez\Desktop\GERENCIA%20ADMINISTRATIVA%20DAC%202023\METAS%20INFORME%20MENSUAL%202023\ESTADISTICAS_CERTIFICADOS_MENSUALES_DA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RCC_23"/>
      <sheetName val="Hoja1"/>
    </sheetNames>
    <sheetDataSet>
      <sheetData sheetId="0">
        <row r="144">
          <cell r="L144" t="str">
            <v>Ejecución</v>
          </cell>
          <cell r="M144">
            <v>21</v>
          </cell>
        </row>
        <row r="145">
          <cell r="L145" t="str">
            <v>Finiquitado</v>
          </cell>
          <cell r="M145">
            <v>18</v>
          </cell>
        </row>
        <row r="146">
          <cell r="L146" t="str">
            <v>Pend. Emisión CC</v>
          </cell>
          <cell r="M146">
            <v>1</v>
          </cell>
        </row>
      </sheetData>
      <sheetData sheetId="1">
        <row r="153">
          <cell r="A153" t="str">
            <v xml:space="preserve">Objeto de Gasto </v>
          </cell>
          <cell r="B153" t="str">
            <v>Descripción</v>
          </cell>
          <cell r="C153" t="str">
            <v>Ejecutado 1º trimestre</v>
          </cell>
          <cell r="D153" t="str">
            <v>Ejecutado 2º trimestre</v>
          </cell>
          <cell r="E153" t="str">
            <v>Ejecutado 3º trimestre</v>
          </cell>
        </row>
        <row r="154">
          <cell r="A154">
            <v>100</v>
          </cell>
          <cell r="B154" t="str">
            <v>SERVICIOS PERSONALES</v>
          </cell>
          <cell r="C154">
            <v>36820080530</v>
          </cell>
          <cell r="D154">
            <v>37498319893</v>
          </cell>
          <cell r="E154">
            <v>37546145785</v>
          </cell>
          <cell r="G154">
            <v>0.26932981521835625</v>
          </cell>
        </row>
        <row r="155">
          <cell r="A155">
            <v>200</v>
          </cell>
          <cell r="B155" t="str">
            <v>SERVICIOS NO PERSONALES</v>
          </cell>
          <cell r="C155">
            <v>2251717498</v>
          </cell>
          <cell r="D155">
            <v>17197878038</v>
          </cell>
          <cell r="E155">
            <v>9199093917</v>
          </cell>
          <cell r="G155">
            <v>0.28423216086462455</v>
          </cell>
        </row>
        <row r="156">
          <cell r="A156">
            <v>300</v>
          </cell>
          <cell r="B156" t="str">
            <v>BIENES DE CONSUMO E INSUMOS</v>
          </cell>
          <cell r="C156">
            <v>603314886</v>
          </cell>
          <cell r="D156">
            <v>2804540194</v>
          </cell>
          <cell r="E156">
            <v>1341510449</v>
          </cell>
          <cell r="G156">
            <v>3.7656845691473866E-2</v>
          </cell>
        </row>
        <row r="157">
          <cell r="A157">
            <v>500</v>
          </cell>
          <cell r="B157" t="str">
            <v>INVERSION FISICA</v>
          </cell>
          <cell r="C157">
            <v>1985279970</v>
          </cell>
          <cell r="D157">
            <v>7023225465</v>
          </cell>
          <cell r="E157">
            <v>4660507926</v>
          </cell>
          <cell r="G157">
            <v>0.35135568641011644</v>
          </cell>
        </row>
        <row r="158">
          <cell r="A158">
            <v>800</v>
          </cell>
          <cell r="B158" t="str">
            <v>TRANSFERENCIAS</v>
          </cell>
          <cell r="C158">
            <v>4677577463</v>
          </cell>
          <cell r="D158">
            <v>6614949449</v>
          </cell>
          <cell r="E158">
            <v>6827327897</v>
          </cell>
          <cell r="G158">
            <v>4.3882177634577448E-2</v>
          </cell>
        </row>
        <row r="159">
          <cell r="A159">
            <v>900</v>
          </cell>
          <cell r="B159" t="str">
            <v xml:space="preserve">OTROS GASTOS   </v>
          </cell>
          <cell r="C159">
            <v>45406272</v>
          </cell>
          <cell r="D159">
            <v>268873875</v>
          </cell>
          <cell r="E159">
            <v>465795790</v>
          </cell>
          <cell r="G159">
            <v>1.354331418085146E-2</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2023"/>
      <sheetName val="Informes 2.023"/>
      <sheetName val="EJECUCION FINANCIERA"/>
    </sheetNames>
    <sheetDataSet>
      <sheetData sheetId="0">
        <row r="49">
          <cell r="C49" t="str">
            <v>Metas Previstas</v>
          </cell>
          <cell r="D49" t="str">
            <v>Certificados de Registro Aeronáutico</v>
          </cell>
        </row>
        <row r="50">
          <cell r="B50" t="str">
            <v>ENERO</v>
          </cell>
          <cell r="C50">
            <v>64</v>
          </cell>
          <cell r="D50">
            <v>60</v>
          </cell>
        </row>
        <row r="51">
          <cell r="B51" t="str">
            <v>FEBRERO</v>
          </cell>
          <cell r="C51">
            <v>56</v>
          </cell>
          <cell r="D51">
            <v>68</v>
          </cell>
        </row>
        <row r="52">
          <cell r="B52" t="str">
            <v>MARZO</v>
          </cell>
          <cell r="C52">
            <v>53</v>
          </cell>
          <cell r="D52">
            <v>88</v>
          </cell>
        </row>
        <row r="53">
          <cell r="B53" t="str">
            <v>ABRIL</v>
          </cell>
          <cell r="C53">
            <v>43</v>
          </cell>
          <cell r="D53">
            <v>76</v>
          </cell>
        </row>
        <row r="54">
          <cell r="B54" t="str">
            <v>MAYO</v>
          </cell>
          <cell r="C54">
            <v>47</v>
          </cell>
          <cell r="D54">
            <v>68</v>
          </cell>
        </row>
        <row r="55">
          <cell r="B55" t="str">
            <v>JUNIO</v>
          </cell>
          <cell r="C55">
            <v>72</v>
          </cell>
          <cell r="D55">
            <v>92</v>
          </cell>
        </row>
        <row r="56">
          <cell r="B56" t="str">
            <v>JULIO</v>
          </cell>
          <cell r="C56">
            <v>77</v>
          </cell>
          <cell r="D56">
            <v>88</v>
          </cell>
        </row>
        <row r="57">
          <cell r="B57" t="str">
            <v>AGOSTO</v>
          </cell>
          <cell r="C57">
            <v>60</v>
          </cell>
          <cell r="D57">
            <v>90</v>
          </cell>
        </row>
        <row r="58">
          <cell r="B58" t="str">
            <v>SEPTIEMBRE</v>
          </cell>
          <cell r="C58">
            <v>77</v>
          </cell>
          <cell r="D58">
            <v>65</v>
          </cell>
        </row>
        <row r="59">
          <cell r="B59" t="str">
            <v>OCTUBRE</v>
          </cell>
          <cell r="C59">
            <v>80</v>
          </cell>
          <cell r="D59">
            <v>0</v>
          </cell>
        </row>
        <row r="60">
          <cell r="B60" t="str">
            <v>NOVIEMBRE</v>
          </cell>
          <cell r="C60">
            <v>66</v>
          </cell>
          <cell r="D60">
            <v>0</v>
          </cell>
        </row>
        <row r="61">
          <cell r="B61" t="str">
            <v>DICIEMBRE</v>
          </cell>
          <cell r="C61">
            <v>112</v>
          </cell>
          <cell r="D61">
            <v>0</v>
          </cell>
        </row>
      </sheetData>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file:///C:\Downloads\2516_Resolucion_267-2023.pdf" TargetMode="External"/><Relationship Id="rId18" Type="http://schemas.openxmlformats.org/officeDocument/2006/relationships/hyperlink" Target="https://www.contrataciones.gov.py/licitaciones/adjudicacion/contrato/408418-mariela-carolina-molas-samudio-2.html" TargetMode="External"/><Relationship Id="rId26" Type="http://schemas.openxmlformats.org/officeDocument/2006/relationships/hyperlink" Target="https://virtual.inac.edu.py/" TargetMode="External"/><Relationship Id="rId39" Type="http://schemas.openxmlformats.org/officeDocument/2006/relationships/hyperlink" Target="https://pyenresultados.rindiendocuentas.gov.py/PerfilEntidad?codEntidad=25-5&amp;codEntidad=25-5" TargetMode="External"/><Relationship Id="rId21" Type="http://schemas.openxmlformats.org/officeDocument/2006/relationships/hyperlink" Target="https://www.meteorologia.gov.py/publicaciones/" TargetMode="External"/><Relationship Id="rId34" Type="http://schemas.openxmlformats.org/officeDocument/2006/relationships/hyperlink" Target="http://www.meteorologia.gov.py/" TargetMode="External"/><Relationship Id="rId42" Type="http://schemas.openxmlformats.org/officeDocument/2006/relationships/printerSettings" Target="../printerSettings/printerSettings1.bin"/><Relationship Id="rId7" Type="http://schemas.openxmlformats.org/officeDocument/2006/relationships/hyperlink" Target="https://denuncias.gov.py/portal-publico/seguimiento-denuncia/14746" TargetMode="External"/><Relationship Id="rId2" Type="http://schemas.openxmlformats.org/officeDocument/2006/relationships/hyperlink" Target="https://transparencia.senac.gov.py/" TargetMode="External"/><Relationship Id="rId16" Type="http://schemas.openxmlformats.org/officeDocument/2006/relationships/hyperlink" Target="http://www.dinac.gov.py/v3/index.php/transparencia-y-anticorrupcion-dinac/item/2532-implementacion-the-integrity-app" TargetMode="External"/><Relationship Id="rId20" Type="http://schemas.openxmlformats.org/officeDocument/2006/relationships/hyperlink" Target="https://www.contrataciones.gov.py/licitaciones/planificacion/425544-adquisicion-estacion-awos-categoria-2-aisp-dmh-1.html" TargetMode="External"/><Relationship Id="rId29" Type="http://schemas.openxmlformats.org/officeDocument/2006/relationships/hyperlink" Target="https://cicplata.org/es/noticias/un-nuevo-sistema-soporte-para-la-toma-de-decisiones-de-la-cuenca-del-plata-esta-disponible-online/" TargetMode="External"/><Relationship Id="rId41" Type="http://schemas.openxmlformats.org/officeDocument/2006/relationships/hyperlink" Target="https://www.meteorologia.gov.py/nivel-rio/indexautomatica.php" TargetMode="External"/><Relationship Id="rId1" Type="http://schemas.openxmlformats.org/officeDocument/2006/relationships/hyperlink" Target="https://transparencia.senac.gov.py/" TargetMode="External"/><Relationship Id="rId6" Type="http://schemas.openxmlformats.org/officeDocument/2006/relationships/hyperlink" Target="https://informacionpublica.paraguay.gov.py/portal/" TargetMode="External"/><Relationship Id="rId11" Type="http://schemas.openxmlformats.org/officeDocument/2006/relationships/hyperlink" Target="https://denuncias.gov.py/portal-publico/seguimiento-denuncia/14993" TargetMode="External"/><Relationship Id="rId24" Type="http://schemas.openxmlformats.org/officeDocument/2006/relationships/hyperlink" Target="https://www.meteorologia.gov.py/publicaciones/" TargetMode="External"/><Relationship Id="rId32" Type="http://schemas.openxmlformats.org/officeDocument/2006/relationships/hyperlink" Target="http://www.dinac.gov.py/v3/index.php/dinac/subdirecciones/sub-direccion-de-transporte-aereo" TargetMode="External"/><Relationship Id="rId37" Type="http://schemas.openxmlformats.org/officeDocument/2006/relationships/hyperlink" Target="https://denuncias.gov.py/portal-publico" TargetMode="External"/><Relationship Id="rId40" Type="http://schemas.openxmlformats.org/officeDocument/2006/relationships/hyperlink" Target="https://www.meteorologia.gov.py/emas/" TargetMode="External"/><Relationship Id="rId5" Type="http://schemas.openxmlformats.org/officeDocument/2006/relationships/hyperlink" Target="https://informacionpublica.paraguay.gov.py/portal/" TargetMode="External"/><Relationship Id="rId15" Type="http://schemas.openxmlformats.org/officeDocument/2006/relationships/hyperlink" Target="http://www.dinac.gov.py/v3/index.php/transparencia-y-anticorrupcion-dinac/the-integrity-app" TargetMode="External"/><Relationship Id="rId23" Type="http://schemas.openxmlformats.org/officeDocument/2006/relationships/hyperlink" Target="https://drive.google.com/drive/folders/1iFeevP6dZRy4eJxWqEPRNnNMwU1ZXIRf?usp=share_link" TargetMode="External"/><Relationship Id="rId28" Type="http://schemas.openxmlformats.org/officeDocument/2006/relationships/hyperlink" Target="https://public.wmo.int/en/events/workshops/second-ffgs-global-workshop" TargetMode="External"/><Relationship Id="rId36" Type="http://schemas.openxmlformats.org/officeDocument/2006/relationships/hyperlink" Target="http://www.dinac.gov.py/v3/index.php/transparencia-y-anticorrupcion-dinac/informacion-publica-ley-5189-2014" TargetMode="External"/><Relationship Id="rId10" Type="http://schemas.openxmlformats.org/officeDocument/2006/relationships/hyperlink" Target="https://denuncias.gov.py/portal-publico/seguimiento-denuncia/14946" TargetMode="External"/><Relationship Id="rId19" Type="http://schemas.openxmlformats.org/officeDocument/2006/relationships/hyperlink" Target="https://www.contrataciones.gov.py/licitaciones/adjudicacion/contrato/433405-eberhard-lewkowitz-s-r-l-1.html" TargetMode="External"/><Relationship Id="rId31" Type="http://schemas.openxmlformats.org/officeDocument/2006/relationships/hyperlink" Target="http://www.dinac.gov.py/v3/index.php/dinac/subdirecciones/sub-direccion-de-normas-de-vuelo/item/57-subdireccion-de-normas-de-vuelo" TargetMode="External"/><Relationship Id="rId4" Type="http://schemas.openxmlformats.org/officeDocument/2006/relationships/hyperlink" Target="https://informacionpublica.paraguay.gov.py/portal/" TargetMode="External"/><Relationship Id="rId9" Type="http://schemas.openxmlformats.org/officeDocument/2006/relationships/hyperlink" Target="https://denuncias.gov.py/portal-publico/seguimiento-denuncia/14868" TargetMode="External"/><Relationship Id="rId14" Type="http://schemas.openxmlformats.org/officeDocument/2006/relationships/hyperlink" Target="http://www.dinac.gov.py/v3/index.php/transparencia-y-anticorrupcion-dinac/rendicion-de-cuentas-al-ciudadano/item/2516-resolucion-n-267-2023-v2" TargetMode="External"/><Relationship Id="rId22" Type="http://schemas.openxmlformats.org/officeDocument/2006/relationships/hyperlink" Target="https://www.meteorologia.gov.py/wp-content/uploads/2023/04/" TargetMode="External"/><Relationship Id="rId27" Type="http://schemas.openxmlformats.org/officeDocument/2006/relationships/hyperlink" Target="https://www.meteorologia.gov.py/nivel-rio/vermas_convencional.php?code=2000086029" TargetMode="External"/><Relationship Id="rId30" Type="http://schemas.openxmlformats.org/officeDocument/2006/relationships/hyperlink" Target="http://www.dinac.gov.py/v3/index.php/dinac/subdirecciones/sub-direccion-de-seguridad-de-la-aviacion-civil" TargetMode="External"/><Relationship Id="rId35" Type="http://schemas.openxmlformats.org/officeDocument/2006/relationships/hyperlink" Target="https://pyenresultados.rindiendocuentas.gov.py/PerfilEntidad?codEntidad=25-5&amp;codEntidad=25-5" TargetMode="External"/><Relationship Id="rId43" Type="http://schemas.openxmlformats.org/officeDocument/2006/relationships/drawing" Target="../drawings/drawing1.xml"/><Relationship Id="rId8" Type="http://schemas.openxmlformats.org/officeDocument/2006/relationships/hyperlink" Target="https://denuncias.gov.py/portal-publico/seguimiento-denuncia/14865" TargetMode="External"/><Relationship Id="rId3" Type="http://schemas.openxmlformats.org/officeDocument/2006/relationships/hyperlink" Target="https://www.sfp.gov.py/sfp/seccion/65-monitoreo-de-la-ley-518914.html" TargetMode="External"/><Relationship Id="rId12" Type="http://schemas.openxmlformats.org/officeDocument/2006/relationships/hyperlink" Target="https://denuncias.gov.py/portal-publico/seguimiento-denuncia/15015" TargetMode="External"/><Relationship Id="rId17" Type="http://schemas.openxmlformats.org/officeDocument/2006/relationships/hyperlink" Target="http://www.dinac.gov.py/v3/index.php/transparencia-y-anticorrupcion-dinac/ley-5282-14-art-8-acceso-a-la-informacion-publica" TargetMode="External"/><Relationship Id="rId25" Type="http://schemas.openxmlformats.org/officeDocument/2006/relationships/hyperlink" Target="https://www.redemet.aer.mil.br/" TargetMode="External"/><Relationship Id="rId33" Type="http://schemas.openxmlformats.org/officeDocument/2006/relationships/hyperlink" Target="http://www.dinac.gov.py/v3/index.php/dinac/subdirecciones/sub-direccion-de-navegacion-aerea/item/2422-politica-y-objetivos-de-calidad-de-la-gnna%5d" TargetMode="External"/><Relationship Id="rId38" Type="http://schemas.openxmlformats.org/officeDocument/2006/relationships/hyperlink" Target="http://www.dinac.gov.py/v3/index.php/transparencia-y-anticorrupcion-dinac/rendicion-de-cuentas-al-ciudadan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9"/>
  <sheetViews>
    <sheetView tabSelected="1" view="pageBreakPreview" topLeftCell="A112" zoomScale="70" zoomScaleNormal="70" zoomScaleSheetLayoutView="70" workbookViewId="0">
      <selection activeCell="E112" sqref="E112"/>
    </sheetView>
  </sheetViews>
  <sheetFormatPr baseColWidth="10" defaultColWidth="9.140625" defaultRowHeight="15"/>
  <cols>
    <col min="1" max="1" width="21" style="38" customWidth="1"/>
    <col min="2" max="2" width="30.85546875" style="38" customWidth="1"/>
    <col min="3" max="3" width="29.85546875" style="55" customWidth="1"/>
    <col min="4" max="4" width="23.28515625" style="38" customWidth="1"/>
    <col min="5" max="5" width="26.7109375" style="38" customWidth="1"/>
    <col min="6" max="6" width="26.140625" style="38" customWidth="1"/>
    <col min="7" max="7" width="24.28515625" style="38" customWidth="1"/>
    <col min="8" max="16384" width="9.140625" style="1"/>
  </cols>
  <sheetData>
    <row r="1" spans="1:7" ht="15" customHeight="1">
      <c r="C1" s="315" t="s">
        <v>102</v>
      </c>
      <c r="D1" s="315"/>
    </row>
    <row r="2" spans="1:7" ht="15" customHeight="1">
      <c r="C2" s="315"/>
      <c r="D2" s="315"/>
    </row>
    <row r="3" spans="1:7" ht="15" customHeight="1">
      <c r="C3" s="315"/>
      <c r="D3" s="315"/>
    </row>
    <row r="4" spans="1:7" ht="20.25" customHeight="1">
      <c r="C4" s="315"/>
      <c r="D4" s="315"/>
    </row>
    <row r="5" spans="1:7" ht="39.75" customHeight="1">
      <c r="A5" s="316" t="s">
        <v>101</v>
      </c>
      <c r="B5" s="316"/>
      <c r="C5" s="316"/>
      <c r="D5" s="316"/>
      <c r="E5" s="316"/>
      <c r="F5" s="316"/>
      <c r="G5" s="316"/>
    </row>
    <row r="6" spans="1:7" ht="5.25" customHeight="1">
      <c r="A6" s="317"/>
      <c r="B6" s="317"/>
      <c r="C6" s="317"/>
      <c r="D6" s="317"/>
      <c r="E6" s="317"/>
      <c r="F6" s="317"/>
      <c r="G6" s="317"/>
    </row>
    <row r="7" spans="1:7">
      <c r="A7" s="330" t="s">
        <v>66</v>
      </c>
      <c r="B7" s="330"/>
      <c r="C7" s="330"/>
      <c r="D7" s="330"/>
      <c r="E7" s="330"/>
      <c r="F7" s="330"/>
      <c r="G7" s="330"/>
    </row>
    <row r="8" spans="1:7">
      <c r="A8" s="330"/>
      <c r="B8" s="330"/>
      <c r="C8" s="330"/>
      <c r="D8" s="330"/>
      <c r="E8" s="330"/>
      <c r="F8" s="330"/>
      <c r="G8" s="330"/>
    </row>
    <row r="9" spans="1:7" ht="18.75">
      <c r="A9" s="305" t="s">
        <v>0</v>
      </c>
      <c r="B9" s="305"/>
      <c r="C9" s="305"/>
      <c r="D9" s="305"/>
      <c r="E9" s="305"/>
      <c r="F9" s="305"/>
      <c r="G9" s="305"/>
    </row>
    <row r="10" spans="1:7" ht="18.75">
      <c r="A10" s="39" t="s">
        <v>1</v>
      </c>
      <c r="B10" s="291" t="s">
        <v>101</v>
      </c>
      <c r="C10" s="292"/>
      <c r="D10" s="292"/>
      <c r="E10" s="292"/>
      <c r="F10" s="292"/>
      <c r="G10" s="293"/>
    </row>
    <row r="11" spans="1:7" ht="18.75">
      <c r="A11" s="322" t="s">
        <v>332</v>
      </c>
      <c r="B11" s="323"/>
      <c r="C11" s="323"/>
      <c r="D11" s="323"/>
      <c r="E11" s="323"/>
      <c r="F11" s="323"/>
      <c r="G11" s="324"/>
    </row>
    <row r="12" spans="1:7" ht="18.75">
      <c r="A12" s="304" t="s">
        <v>2</v>
      </c>
      <c r="B12" s="304"/>
      <c r="C12" s="304"/>
      <c r="D12" s="304"/>
      <c r="E12" s="304"/>
      <c r="F12" s="304"/>
      <c r="G12" s="304"/>
    </row>
    <row r="13" spans="1:7" ht="15" customHeight="1">
      <c r="A13" s="187" t="s">
        <v>327</v>
      </c>
      <c r="B13" s="188"/>
      <c r="C13" s="188"/>
      <c r="D13" s="188"/>
      <c r="E13" s="188"/>
      <c r="F13" s="188"/>
      <c r="G13" s="188"/>
    </row>
    <row r="14" spans="1:7" ht="15" customHeight="1">
      <c r="A14" s="189"/>
      <c r="B14" s="189"/>
      <c r="C14" s="189"/>
      <c r="D14" s="189"/>
      <c r="E14" s="189"/>
      <c r="F14" s="189"/>
      <c r="G14" s="189"/>
    </row>
    <row r="15" spans="1:7" ht="15" customHeight="1">
      <c r="A15" s="189"/>
      <c r="B15" s="189"/>
      <c r="C15" s="189"/>
      <c r="D15" s="189"/>
      <c r="E15" s="189"/>
      <c r="F15" s="189"/>
      <c r="G15" s="189"/>
    </row>
    <row r="16" spans="1:7" ht="10.5" customHeight="1">
      <c r="A16" s="189"/>
      <c r="B16" s="189"/>
      <c r="C16" s="189"/>
      <c r="D16" s="189"/>
      <c r="E16" s="189"/>
      <c r="F16" s="189"/>
      <c r="G16" s="189"/>
    </row>
    <row r="17" spans="1:7" ht="15" hidden="1" customHeight="1">
      <c r="A17" s="189"/>
      <c r="B17" s="189"/>
      <c r="C17" s="189"/>
      <c r="D17" s="189"/>
      <c r="E17" s="189"/>
      <c r="F17" s="189"/>
      <c r="G17" s="189"/>
    </row>
    <row r="18" spans="1:7" hidden="1">
      <c r="A18" s="189"/>
      <c r="B18" s="189"/>
      <c r="C18" s="189"/>
      <c r="D18" s="189"/>
      <c r="E18" s="189"/>
      <c r="F18" s="189"/>
      <c r="G18" s="189"/>
    </row>
    <row r="19" spans="1:7" s="2" customFormat="1" ht="18.75">
      <c r="A19" s="305" t="s">
        <v>55</v>
      </c>
      <c r="B19" s="305"/>
      <c r="C19" s="305"/>
      <c r="D19" s="305"/>
      <c r="E19" s="305"/>
      <c r="F19" s="305"/>
      <c r="G19" s="305"/>
    </row>
    <row r="20" spans="1:7" s="2" customFormat="1">
      <c r="A20" s="327" t="s">
        <v>328</v>
      </c>
      <c r="B20" s="328"/>
      <c r="C20" s="328"/>
      <c r="D20" s="328"/>
      <c r="E20" s="328"/>
      <c r="F20" s="328"/>
      <c r="G20" s="329"/>
    </row>
    <row r="21" spans="1:7" ht="15.75">
      <c r="A21" s="40" t="s">
        <v>3</v>
      </c>
      <c r="B21" s="265" t="s">
        <v>4</v>
      </c>
      <c r="C21" s="266"/>
      <c r="D21" s="267" t="s">
        <v>5</v>
      </c>
      <c r="E21" s="267"/>
      <c r="F21" s="267" t="s">
        <v>6</v>
      </c>
      <c r="G21" s="267"/>
    </row>
    <row r="22" spans="1:7">
      <c r="A22" s="9">
        <v>1</v>
      </c>
      <c r="B22" s="152" t="s">
        <v>102</v>
      </c>
      <c r="C22" s="153"/>
      <c r="D22" s="311" t="s">
        <v>324</v>
      </c>
      <c r="E22" s="274"/>
      <c r="F22" s="310" t="s">
        <v>116</v>
      </c>
      <c r="G22" s="272"/>
    </row>
    <row r="23" spans="1:7">
      <c r="A23" s="9">
        <f>A22+1</f>
        <v>2</v>
      </c>
      <c r="B23" s="152" t="s">
        <v>102</v>
      </c>
      <c r="C23" s="153"/>
      <c r="D23" s="275" t="s">
        <v>112</v>
      </c>
      <c r="E23" s="274"/>
      <c r="F23" s="310" t="s">
        <v>117</v>
      </c>
      <c r="G23" s="272"/>
    </row>
    <row r="24" spans="1:7">
      <c r="A24" s="9">
        <f t="shared" ref="A24:A35" si="0">A23+1</f>
        <v>3</v>
      </c>
      <c r="B24" s="312" t="s">
        <v>240</v>
      </c>
      <c r="C24" s="153"/>
      <c r="D24" s="275" t="s">
        <v>123</v>
      </c>
      <c r="E24" s="274"/>
      <c r="F24" s="152" t="s">
        <v>122</v>
      </c>
      <c r="G24" s="153"/>
    </row>
    <row r="25" spans="1:7">
      <c r="A25" s="9">
        <f t="shared" si="0"/>
        <v>4</v>
      </c>
      <c r="B25" s="152" t="s">
        <v>103</v>
      </c>
      <c r="C25" s="153"/>
      <c r="D25" s="275" t="s">
        <v>113</v>
      </c>
      <c r="E25" s="274"/>
      <c r="F25" s="152" t="s">
        <v>118</v>
      </c>
      <c r="G25" s="153"/>
    </row>
    <row r="26" spans="1:7" s="88" customFormat="1">
      <c r="A26" s="9">
        <f t="shared" si="0"/>
        <v>5</v>
      </c>
      <c r="B26" s="152" t="s">
        <v>104</v>
      </c>
      <c r="C26" s="153"/>
      <c r="D26" s="154" t="s">
        <v>681</v>
      </c>
      <c r="E26" s="155"/>
      <c r="F26" s="154" t="s">
        <v>680</v>
      </c>
      <c r="G26" s="155"/>
    </row>
    <row r="27" spans="1:7">
      <c r="A27" s="9">
        <f t="shared" si="0"/>
        <v>6</v>
      </c>
      <c r="B27" s="60" t="s">
        <v>326</v>
      </c>
      <c r="C27" s="48"/>
      <c r="D27" s="307" t="s">
        <v>333</v>
      </c>
      <c r="E27" s="155"/>
      <c r="F27" s="308" t="s">
        <v>325</v>
      </c>
      <c r="G27" s="309"/>
    </row>
    <row r="28" spans="1:7">
      <c r="A28" s="9">
        <f t="shared" si="0"/>
        <v>7</v>
      </c>
      <c r="B28" s="152" t="s">
        <v>105</v>
      </c>
      <c r="C28" s="153"/>
      <c r="D28" s="276" t="s">
        <v>364</v>
      </c>
      <c r="E28" s="274"/>
      <c r="F28" s="271" t="s">
        <v>365</v>
      </c>
      <c r="G28" s="272"/>
    </row>
    <row r="29" spans="1:7">
      <c r="A29" s="9">
        <f t="shared" si="0"/>
        <v>8</v>
      </c>
      <c r="B29" s="152" t="s">
        <v>106</v>
      </c>
      <c r="C29" s="153"/>
      <c r="D29" s="273" t="s">
        <v>350</v>
      </c>
      <c r="E29" s="274"/>
      <c r="F29" s="306" t="s">
        <v>349</v>
      </c>
      <c r="G29" s="153"/>
    </row>
    <row r="30" spans="1:7">
      <c r="A30" s="9">
        <f t="shared" si="0"/>
        <v>9</v>
      </c>
      <c r="B30" s="152" t="s">
        <v>107</v>
      </c>
      <c r="C30" s="153"/>
      <c r="D30" s="270" t="s">
        <v>334</v>
      </c>
      <c r="E30" s="155"/>
      <c r="F30" s="152" t="s">
        <v>119</v>
      </c>
      <c r="G30" s="153"/>
    </row>
    <row r="31" spans="1:7">
      <c r="A31" s="9">
        <f t="shared" si="0"/>
        <v>10</v>
      </c>
      <c r="B31" s="152" t="s">
        <v>108</v>
      </c>
      <c r="C31" s="153"/>
      <c r="D31" s="277" t="s">
        <v>335</v>
      </c>
      <c r="E31" s="274"/>
      <c r="F31" s="312" t="s">
        <v>250</v>
      </c>
      <c r="G31" s="153"/>
    </row>
    <row r="32" spans="1:7">
      <c r="A32" s="9">
        <f t="shared" si="0"/>
        <v>11</v>
      </c>
      <c r="B32" s="152" t="s">
        <v>109</v>
      </c>
      <c r="C32" s="153"/>
      <c r="D32" s="275" t="s">
        <v>114</v>
      </c>
      <c r="E32" s="274"/>
      <c r="F32" s="152" t="s">
        <v>120</v>
      </c>
      <c r="G32" s="153"/>
    </row>
    <row r="33" spans="1:7">
      <c r="A33" s="9">
        <f t="shared" si="0"/>
        <v>12</v>
      </c>
      <c r="B33" s="152" t="s">
        <v>110</v>
      </c>
      <c r="C33" s="153"/>
      <c r="D33" s="318" t="s">
        <v>115</v>
      </c>
      <c r="E33" s="319"/>
      <c r="F33" s="320" t="s">
        <v>682</v>
      </c>
      <c r="G33" s="321"/>
    </row>
    <row r="34" spans="1:7">
      <c r="A34" s="9">
        <f t="shared" si="0"/>
        <v>13</v>
      </c>
      <c r="B34" s="152" t="s">
        <v>111</v>
      </c>
      <c r="C34" s="153"/>
      <c r="D34" s="302" t="s">
        <v>339</v>
      </c>
      <c r="E34" s="303"/>
      <c r="F34" s="152" t="s">
        <v>121</v>
      </c>
      <c r="G34" s="153"/>
    </row>
    <row r="35" spans="1:7">
      <c r="A35" s="9">
        <f t="shared" si="0"/>
        <v>14</v>
      </c>
      <c r="B35" s="268" t="s">
        <v>336</v>
      </c>
      <c r="C35" s="269"/>
      <c r="D35" s="302" t="s">
        <v>337</v>
      </c>
      <c r="E35" s="303"/>
      <c r="F35" s="268" t="s">
        <v>338</v>
      </c>
      <c r="G35" s="269"/>
    </row>
    <row r="36" spans="1:7">
      <c r="A36" s="295" t="s">
        <v>49</v>
      </c>
      <c r="B36" s="295"/>
      <c r="C36" s="295"/>
      <c r="D36" s="295"/>
      <c r="E36" s="297">
        <v>13</v>
      </c>
      <c r="F36" s="298"/>
      <c r="G36" s="299"/>
    </row>
    <row r="37" spans="1:7" ht="15.75" customHeight="1">
      <c r="A37" s="296" t="s">
        <v>51</v>
      </c>
      <c r="B37" s="296"/>
      <c r="C37" s="296"/>
      <c r="D37" s="296"/>
      <c r="E37" s="297">
        <v>8</v>
      </c>
      <c r="F37" s="298"/>
      <c r="G37" s="299"/>
    </row>
    <row r="38" spans="1:7" ht="15.75" customHeight="1">
      <c r="A38" s="296" t="s">
        <v>50</v>
      </c>
      <c r="B38" s="296"/>
      <c r="C38" s="296"/>
      <c r="D38" s="296"/>
      <c r="E38" s="297">
        <v>6</v>
      </c>
      <c r="F38" s="298"/>
      <c r="G38" s="299"/>
    </row>
    <row r="39" spans="1:7" ht="15.75" customHeight="1">
      <c r="A39" s="296" t="s">
        <v>53</v>
      </c>
      <c r="B39" s="296"/>
      <c r="C39" s="296"/>
      <c r="D39" s="296"/>
      <c r="E39" s="297">
        <v>10</v>
      </c>
      <c r="F39" s="298"/>
      <c r="G39" s="299"/>
    </row>
    <row r="40" spans="1:7" s="3" customFormat="1" ht="15.75">
      <c r="A40" s="4"/>
      <c r="B40" s="4"/>
      <c r="C40" s="49"/>
      <c r="D40" s="4"/>
      <c r="E40" s="4"/>
      <c r="F40" s="4"/>
      <c r="G40" s="4"/>
    </row>
    <row r="41" spans="1:7" ht="18.75">
      <c r="A41" s="235" t="s">
        <v>78</v>
      </c>
      <c r="B41" s="236"/>
      <c r="C41" s="236"/>
      <c r="D41" s="236"/>
      <c r="E41" s="236"/>
      <c r="F41" s="236"/>
      <c r="G41" s="237"/>
    </row>
    <row r="42" spans="1:7" ht="16.5">
      <c r="A42" s="192" t="s">
        <v>91</v>
      </c>
      <c r="B42" s="193"/>
      <c r="C42" s="193"/>
      <c r="D42" s="193"/>
      <c r="E42" s="193"/>
      <c r="F42" s="193"/>
      <c r="G42" s="194"/>
    </row>
    <row r="43" spans="1:7" ht="15.75" customHeight="1">
      <c r="A43" s="238" t="s">
        <v>241</v>
      </c>
      <c r="B43" s="239"/>
      <c r="C43" s="239"/>
      <c r="D43" s="239"/>
      <c r="E43" s="239"/>
      <c r="F43" s="239"/>
      <c r="G43" s="240"/>
    </row>
    <row r="44" spans="1:7" ht="15.75" customHeight="1">
      <c r="A44" s="241" t="s">
        <v>92</v>
      </c>
      <c r="B44" s="242"/>
      <c r="C44" s="242"/>
      <c r="D44" s="242"/>
      <c r="E44" s="242"/>
      <c r="F44" s="242"/>
      <c r="G44" s="243"/>
    </row>
    <row r="45" spans="1:7" ht="16.5" customHeight="1">
      <c r="A45" s="238" t="s">
        <v>242</v>
      </c>
      <c r="B45" s="239"/>
      <c r="C45" s="239"/>
      <c r="D45" s="239"/>
      <c r="E45" s="239"/>
      <c r="F45" s="239"/>
      <c r="G45" s="240"/>
    </row>
    <row r="46" spans="1:7" ht="31.5">
      <c r="A46" s="30" t="s">
        <v>7</v>
      </c>
      <c r="B46" s="294" t="s">
        <v>56</v>
      </c>
      <c r="C46" s="294"/>
      <c r="D46" s="30" t="s">
        <v>8</v>
      </c>
      <c r="E46" s="294" t="s">
        <v>9</v>
      </c>
      <c r="F46" s="294"/>
      <c r="G46" s="18" t="s">
        <v>10</v>
      </c>
    </row>
    <row r="47" spans="1:7" ht="351" customHeight="1">
      <c r="A47" s="92" t="s">
        <v>661</v>
      </c>
      <c r="B47" s="110" t="s">
        <v>662</v>
      </c>
      <c r="C47" s="110"/>
      <c r="D47" s="93" t="s">
        <v>663</v>
      </c>
      <c r="E47" s="247" t="s">
        <v>679</v>
      </c>
      <c r="F47" s="248"/>
      <c r="G47" s="94" t="s">
        <v>664</v>
      </c>
    </row>
    <row r="48" spans="1:7" ht="201" customHeight="1">
      <c r="A48" s="253" t="s">
        <v>665</v>
      </c>
      <c r="B48" s="247" t="s">
        <v>666</v>
      </c>
      <c r="C48" s="248"/>
      <c r="D48" s="255" t="s">
        <v>667</v>
      </c>
      <c r="E48" s="249"/>
      <c r="F48" s="250"/>
      <c r="G48" s="95" t="s">
        <v>133</v>
      </c>
    </row>
    <row r="49" spans="1:7" ht="172.5" customHeight="1">
      <c r="A49" s="254"/>
      <c r="B49" s="251"/>
      <c r="C49" s="252"/>
      <c r="D49" s="256"/>
      <c r="E49" s="251"/>
      <c r="F49" s="252"/>
      <c r="G49" s="95" t="s">
        <v>668</v>
      </c>
    </row>
    <row r="50" spans="1:7" ht="231" customHeight="1">
      <c r="A50" s="92" t="s">
        <v>669</v>
      </c>
      <c r="B50" s="110" t="s">
        <v>670</v>
      </c>
      <c r="C50" s="110"/>
      <c r="D50" s="90" t="s">
        <v>671</v>
      </c>
      <c r="E50" s="110" t="s">
        <v>672</v>
      </c>
      <c r="F50" s="110"/>
      <c r="G50" s="95" t="s">
        <v>673</v>
      </c>
    </row>
    <row r="51" spans="1:7" ht="316.5" customHeight="1">
      <c r="A51" s="92" t="s">
        <v>674</v>
      </c>
      <c r="B51" s="110" t="s">
        <v>675</v>
      </c>
      <c r="C51" s="110"/>
      <c r="D51" s="90" t="s">
        <v>676</v>
      </c>
      <c r="E51" s="110" t="s">
        <v>677</v>
      </c>
      <c r="F51" s="110"/>
      <c r="G51" s="95" t="s">
        <v>678</v>
      </c>
    </row>
    <row r="52" spans="1:7" ht="15" customHeight="1">
      <c r="A52" s="244" t="s">
        <v>65</v>
      </c>
      <c r="B52" s="245"/>
      <c r="C52" s="245"/>
      <c r="D52" s="245"/>
      <c r="E52" s="245"/>
      <c r="F52" s="245"/>
      <c r="G52" s="246"/>
    </row>
    <row r="53" spans="1:7" s="88" customFormat="1" ht="15" customHeight="1">
      <c r="A53" s="101"/>
      <c r="B53" s="101"/>
      <c r="C53" s="101"/>
      <c r="D53" s="101"/>
      <c r="E53" s="101"/>
      <c r="F53" s="101"/>
      <c r="G53" s="101"/>
    </row>
    <row r="54" spans="1:7" s="88" customFormat="1" ht="15" customHeight="1">
      <c r="A54" s="101"/>
      <c r="B54" s="101"/>
      <c r="C54" s="101"/>
      <c r="D54" s="101"/>
      <c r="E54" s="101"/>
      <c r="F54" s="101"/>
      <c r="G54" s="101"/>
    </row>
    <row r="55" spans="1:7" s="88" customFormat="1" ht="15" customHeight="1">
      <c r="A55" s="101"/>
      <c r="B55" s="101"/>
      <c r="C55" s="101"/>
      <c r="D55" s="101"/>
      <c r="E55" s="101"/>
      <c r="F55" s="101"/>
      <c r="G55" s="101"/>
    </row>
    <row r="56" spans="1:7" s="88" customFormat="1" ht="15" customHeight="1">
      <c r="A56" s="101"/>
      <c r="B56" s="101"/>
      <c r="C56" s="101"/>
      <c r="D56" s="101"/>
      <c r="E56" s="101"/>
      <c r="F56" s="101"/>
      <c r="G56" s="101"/>
    </row>
    <row r="57" spans="1:7" s="88" customFormat="1" ht="15" customHeight="1">
      <c r="A57" s="101"/>
      <c r="B57" s="101"/>
      <c r="C57" s="101"/>
      <c r="D57" s="101"/>
      <c r="E57" s="101"/>
      <c r="F57" s="101"/>
      <c r="G57" s="101"/>
    </row>
    <row r="58" spans="1:7" s="88" customFormat="1" ht="15" customHeight="1">
      <c r="A58" s="101"/>
      <c r="B58" s="101"/>
      <c r="C58" s="101"/>
      <c r="D58" s="101"/>
      <c r="E58" s="101"/>
      <c r="F58" s="101"/>
      <c r="G58" s="101"/>
    </row>
    <row r="59" spans="1:7" s="88" customFormat="1" ht="15" customHeight="1">
      <c r="A59" s="101"/>
      <c r="B59" s="101"/>
      <c r="C59" s="101"/>
      <c r="D59" s="101"/>
      <c r="E59" s="101"/>
      <c r="F59" s="101"/>
      <c r="G59" s="101"/>
    </row>
    <row r="60" spans="1:7" s="88" customFormat="1" ht="15" customHeight="1">
      <c r="A60" s="101"/>
      <c r="B60" s="101"/>
      <c r="C60" s="101"/>
      <c r="D60" s="101"/>
      <c r="E60" s="101"/>
      <c r="F60" s="101"/>
      <c r="G60" s="101"/>
    </row>
    <row r="61" spans="1:7" s="88" customFormat="1" ht="15" customHeight="1">
      <c r="A61" s="101"/>
      <c r="B61" s="101"/>
      <c r="C61" s="101"/>
      <c r="D61" s="101"/>
      <c r="E61" s="101"/>
      <c r="F61" s="101"/>
      <c r="G61" s="101"/>
    </row>
    <row r="62" spans="1:7" s="88" customFormat="1" ht="15" customHeight="1">
      <c r="A62" s="101"/>
      <c r="B62" s="101"/>
      <c r="C62" s="101"/>
      <c r="D62" s="101"/>
      <c r="E62" s="101"/>
      <c r="F62" s="101"/>
      <c r="G62" s="101"/>
    </row>
    <row r="63" spans="1:7" s="88" customFormat="1" ht="15" customHeight="1">
      <c r="A63" s="101"/>
      <c r="B63" s="101"/>
      <c r="C63" s="101"/>
      <c r="D63" s="101"/>
      <c r="E63" s="101"/>
      <c r="F63" s="101"/>
      <c r="G63" s="101"/>
    </row>
    <row r="64" spans="1:7" s="88" customFormat="1" ht="15" customHeight="1">
      <c r="A64" s="101"/>
      <c r="B64" s="101"/>
      <c r="C64" s="101"/>
      <c r="D64" s="101"/>
      <c r="E64" s="101"/>
      <c r="F64" s="101"/>
      <c r="G64" s="101"/>
    </row>
    <row r="65" spans="1:7" s="88" customFormat="1" ht="15" customHeight="1">
      <c r="A65" s="101"/>
      <c r="B65" s="101"/>
      <c r="C65" s="101"/>
      <c r="D65" s="101"/>
      <c r="E65" s="101"/>
      <c r="F65" s="101"/>
      <c r="G65" s="101"/>
    </row>
    <row r="66" spans="1:7" s="88" customFormat="1" ht="15" customHeight="1">
      <c r="A66" s="101"/>
      <c r="B66" s="101"/>
      <c r="C66" s="101"/>
      <c r="D66" s="101"/>
      <c r="E66" s="101"/>
      <c r="F66" s="101"/>
      <c r="G66" s="101"/>
    </row>
    <row r="67" spans="1:7" s="88" customFormat="1" ht="15" customHeight="1">
      <c r="A67" s="101"/>
      <c r="B67" s="101"/>
      <c r="C67" s="101"/>
      <c r="D67" s="101"/>
      <c r="E67" s="101"/>
      <c r="F67" s="101"/>
      <c r="G67" s="101"/>
    </row>
    <row r="68" spans="1:7" s="88" customFormat="1" ht="15" customHeight="1">
      <c r="A68" s="101"/>
      <c r="B68" s="101"/>
      <c r="C68" s="101"/>
      <c r="D68" s="101"/>
      <c r="E68" s="101"/>
      <c r="F68" s="101"/>
      <c r="G68" s="101"/>
    </row>
    <row r="69" spans="1:7" s="88" customFormat="1" ht="15" customHeight="1">
      <c r="A69" s="101"/>
      <c r="B69" s="101"/>
      <c r="C69" s="101"/>
      <c r="D69" s="101"/>
      <c r="E69" s="101"/>
      <c r="F69" s="101"/>
      <c r="G69" s="101"/>
    </row>
    <row r="70" spans="1:7" s="88" customFormat="1" ht="15" customHeight="1">
      <c r="A70" s="101"/>
      <c r="B70" s="101"/>
      <c r="C70" s="101"/>
      <c r="D70" s="101"/>
      <c r="E70" s="101"/>
      <c r="F70" s="101"/>
      <c r="G70" s="101"/>
    </row>
    <row r="71" spans="1:7" s="3" customFormat="1" ht="15.75">
      <c r="A71" s="4"/>
      <c r="B71" s="4"/>
      <c r="C71" s="49"/>
      <c r="D71" s="4"/>
      <c r="E71" s="4"/>
      <c r="F71" s="4"/>
      <c r="G71" s="4"/>
    </row>
    <row r="72" spans="1:7" ht="18.75">
      <c r="A72" s="235" t="s">
        <v>79</v>
      </c>
      <c r="B72" s="236"/>
      <c r="C72" s="236"/>
      <c r="D72" s="236"/>
      <c r="E72" s="236"/>
      <c r="F72" s="236"/>
      <c r="G72" s="237"/>
    </row>
    <row r="73" spans="1:7" ht="16.5">
      <c r="A73" s="192" t="s">
        <v>474</v>
      </c>
      <c r="B73" s="193"/>
      <c r="C73" s="193"/>
      <c r="D73" s="193"/>
      <c r="E73" s="193"/>
      <c r="F73" s="193"/>
      <c r="G73" s="194"/>
    </row>
    <row r="74" spans="1:7" ht="15.75" customHeight="1">
      <c r="A74" s="33" t="s">
        <v>11</v>
      </c>
      <c r="B74" s="108" t="s">
        <v>52</v>
      </c>
      <c r="C74" s="108"/>
      <c r="D74" s="108"/>
      <c r="E74" s="130" t="s">
        <v>58</v>
      </c>
      <c r="F74" s="131"/>
      <c r="G74" s="132"/>
    </row>
    <row r="75" spans="1:7" ht="15" customHeight="1">
      <c r="A75" s="21" t="s">
        <v>329</v>
      </c>
      <c r="B75" s="300">
        <v>1</v>
      </c>
      <c r="C75" s="301"/>
      <c r="D75" s="172"/>
      <c r="E75" s="122" t="s">
        <v>172</v>
      </c>
      <c r="F75" s="123"/>
      <c r="G75" s="124"/>
    </row>
    <row r="76" spans="1:7" ht="15" customHeight="1">
      <c r="A76" s="21" t="s">
        <v>330</v>
      </c>
      <c r="B76" s="233" t="s">
        <v>171</v>
      </c>
      <c r="C76" s="234"/>
      <c r="D76" s="186"/>
      <c r="E76" s="125" t="s">
        <v>243</v>
      </c>
      <c r="F76" s="126"/>
      <c r="G76" s="127"/>
    </row>
    <row r="77" spans="1:7" ht="15" customHeight="1">
      <c r="A77" s="21" t="s">
        <v>331</v>
      </c>
      <c r="B77" s="185" t="s">
        <v>171</v>
      </c>
      <c r="C77" s="234"/>
      <c r="D77" s="186"/>
      <c r="E77" s="125" t="s">
        <v>243</v>
      </c>
      <c r="F77" s="126"/>
      <c r="G77" s="127"/>
    </row>
    <row r="78" spans="1:7" ht="15" customHeight="1">
      <c r="A78" s="116" t="s">
        <v>244</v>
      </c>
      <c r="B78" s="117"/>
      <c r="C78" s="117"/>
      <c r="D78" s="117"/>
      <c r="E78" s="117"/>
      <c r="F78" s="117"/>
      <c r="G78" s="118"/>
    </row>
    <row r="79" spans="1:7" s="3" customFormat="1" ht="10.5" customHeight="1">
      <c r="A79" s="4"/>
      <c r="B79" s="5"/>
      <c r="C79" s="50"/>
      <c r="D79" s="5"/>
      <c r="E79" s="5"/>
      <c r="F79" s="5"/>
      <c r="G79" s="5"/>
    </row>
    <row r="80" spans="1:7" s="3" customFormat="1" ht="5.25" customHeight="1">
      <c r="A80" s="4"/>
      <c r="B80" s="5"/>
      <c r="C80" s="50"/>
      <c r="D80" s="5"/>
      <c r="E80" s="5"/>
      <c r="F80" s="5"/>
      <c r="G80" s="5"/>
    </row>
    <row r="81" spans="1:7" ht="16.5">
      <c r="A81" s="192" t="s">
        <v>80</v>
      </c>
      <c r="B81" s="193"/>
      <c r="C81" s="193"/>
      <c r="D81" s="193"/>
      <c r="E81" s="193"/>
      <c r="F81" s="193"/>
      <c r="G81" s="194"/>
    </row>
    <row r="82" spans="1:7" ht="15.75">
      <c r="A82" s="33" t="s">
        <v>11</v>
      </c>
      <c r="B82" s="108" t="s">
        <v>12</v>
      </c>
      <c r="C82" s="108"/>
      <c r="D82" s="108"/>
      <c r="E82" s="133" t="s">
        <v>57</v>
      </c>
      <c r="F82" s="134"/>
      <c r="G82" s="135"/>
    </row>
    <row r="83" spans="1:7" ht="15.75" customHeight="1">
      <c r="A83" s="21" t="s">
        <v>329</v>
      </c>
      <c r="B83" s="120">
        <v>1</v>
      </c>
      <c r="C83" s="121"/>
      <c r="D83" s="121"/>
      <c r="E83" s="122" t="s">
        <v>170</v>
      </c>
      <c r="F83" s="123"/>
      <c r="G83" s="124"/>
    </row>
    <row r="84" spans="1:7" ht="15.75" customHeight="1">
      <c r="A84" s="21" t="s">
        <v>330</v>
      </c>
      <c r="B84" s="120">
        <v>1</v>
      </c>
      <c r="C84" s="121"/>
      <c r="D84" s="121"/>
      <c r="E84" s="122" t="s">
        <v>170</v>
      </c>
      <c r="F84" s="123"/>
      <c r="G84" s="124"/>
    </row>
    <row r="85" spans="1:7" ht="15" customHeight="1">
      <c r="A85" s="21" t="s">
        <v>331</v>
      </c>
      <c r="B85" s="120">
        <v>1</v>
      </c>
      <c r="C85" s="121"/>
      <c r="D85" s="121"/>
      <c r="E85" s="125" t="s">
        <v>246</v>
      </c>
      <c r="F85" s="126"/>
      <c r="G85" s="127"/>
    </row>
    <row r="86" spans="1:7" ht="15" customHeight="1">
      <c r="A86" s="116" t="s">
        <v>245</v>
      </c>
      <c r="B86" s="117"/>
      <c r="C86" s="117"/>
      <c r="D86" s="117"/>
      <c r="E86" s="117"/>
      <c r="F86" s="117"/>
      <c r="G86" s="118"/>
    </row>
    <row r="87" spans="1:7" ht="15.75">
      <c r="A87" s="13"/>
      <c r="B87" s="14"/>
      <c r="C87" s="51"/>
      <c r="D87" s="14"/>
      <c r="E87" s="14"/>
      <c r="F87" s="14"/>
      <c r="G87" s="14"/>
    </row>
    <row r="88" spans="1:7" ht="15.75">
      <c r="A88" s="13"/>
      <c r="B88" s="14"/>
      <c r="C88" s="51"/>
      <c r="D88" s="14"/>
      <c r="E88" s="14"/>
      <c r="F88" s="14"/>
      <c r="G88" s="14"/>
    </row>
    <row r="89" spans="1:7" ht="15.75">
      <c r="A89" s="13"/>
      <c r="B89" s="14"/>
      <c r="C89" s="51"/>
      <c r="D89" s="14"/>
      <c r="E89" s="14"/>
      <c r="F89" s="14"/>
      <c r="G89" s="14"/>
    </row>
    <row r="90" spans="1:7" ht="15.75">
      <c r="A90" s="13"/>
      <c r="B90" s="14"/>
      <c r="C90" s="51"/>
      <c r="D90" s="14"/>
      <c r="E90" s="14"/>
      <c r="F90" s="14"/>
      <c r="G90" s="14"/>
    </row>
    <row r="91" spans="1:7" ht="15.75">
      <c r="A91" s="13"/>
      <c r="B91" s="14"/>
      <c r="C91" s="51"/>
      <c r="D91" s="14"/>
      <c r="E91" s="14"/>
      <c r="F91" s="14"/>
      <c r="G91" s="14"/>
    </row>
    <row r="92" spans="1:7" ht="15.75">
      <c r="A92" s="13"/>
      <c r="B92" s="14"/>
      <c r="C92" s="51"/>
      <c r="D92" s="14"/>
      <c r="E92" s="14"/>
      <c r="F92" s="14"/>
      <c r="G92" s="14"/>
    </row>
    <row r="93" spans="1:7" ht="15.75">
      <c r="A93" s="13"/>
      <c r="B93" s="14"/>
      <c r="C93" s="51"/>
      <c r="D93" s="14"/>
      <c r="E93" s="14"/>
      <c r="F93" s="14"/>
      <c r="G93" s="14"/>
    </row>
    <row r="94" spans="1:7" ht="405" customHeight="1">
      <c r="A94" s="8"/>
      <c r="B94" s="8"/>
      <c r="C94" s="52"/>
      <c r="D94" s="8"/>
      <c r="E94" s="8"/>
      <c r="F94" s="8"/>
      <c r="G94" s="8"/>
    </row>
    <row r="95" spans="1:7" ht="27" customHeight="1">
      <c r="A95" s="8"/>
      <c r="B95" s="8"/>
      <c r="C95" s="52"/>
      <c r="D95" s="8"/>
      <c r="E95" s="8"/>
      <c r="F95" s="8"/>
      <c r="G95" s="8"/>
    </row>
    <row r="96" spans="1:7" ht="16.5">
      <c r="A96" s="192" t="s">
        <v>81</v>
      </c>
      <c r="B96" s="193"/>
      <c r="C96" s="193"/>
      <c r="D96" s="193"/>
      <c r="E96" s="193"/>
      <c r="F96" s="193"/>
      <c r="G96" s="194"/>
    </row>
    <row r="97" spans="1:7" ht="15.75">
      <c r="A97" s="27" t="s">
        <v>11</v>
      </c>
      <c r="B97" s="27" t="s">
        <v>13</v>
      </c>
      <c r="C97" s="119" t="s">
        <v>14</v>
      </c>
      <c r="D97" s="119"/>
      <c r="E97" s="119" t="s">
        <v>99</v>
      </c>
      <c r="F97" s="119"/>
      <c r="G97" s="27" t="s">
        <v>59</v>
      </c>
    </row>
    <row r="98" spans="1:7" ht="60">
      <c r="A98" s="21" t="s">
        <v>329</v>
      </c>
      <c r="B98" s="29">
        <v>3</v>
      </c>
      <c r="C98" s="207">
        <v>3</v>
      </c>
      <c r="D98" s="208"/>
      <c r="E98" s="128" t="s">
        <v>348</v>
      </c>
      <c r="F98" s="129"/>
      <c r="G98" s="15" t="s">
        <v>173</v>
      </c>
    </row>
    <row r="99" spans="1:7" ht="60">
      <c r="A99" s="21" t="s">
        <v>330</v>
      </c>
      <c r="B99" s="29">
        <v>3</v>
      </c>
      <c r="C99" s="207">
        <v>2</v>
      </c>
      <c r="D99" s="208"/>
      <c r="E99" s="209" t="s">
        <v>247</v>
      </c>
      <c r="F99" s="129"/>
      <c r="G99" s="15" t="s">
        <v>173</v>
      </c>
    </row>
    <row r="100" spans="1:7" ht="60">
      <c r="A100" s="21" t="s">
        <v>331</v>
      </c>
      <c r="B100" s="29">
        <v>2</v>
      </c>
      <c r="C100" s="207">
        <v>2</v>
      </c>
      <c r="D100" s="208"/>
      <c r="E100" s="128" t="s">
        <v>348</v>
      </c>
      <c r="F100" s="129"/>
      <c r="G100" s="15" t="s">
        <v>173</v>
      </c>
    </row>
    <row r="101" spans="1:7" ht="29.25" customHeight="1">
      <c r="A101" s="210" t="s">
        <v>623</v>
      </c>
      <c r="B101" s="211"/>
      <c r="C101" s="211"/>
      <c r="D101" s="211"/>
      <c r="E101" s="211"/>
      <c r="F101" s="211"/>
      <c r="G101" s="212"/>
    </row>
    <row r="102" spans="1:7" s="3" customFormat="1" ht="300.75" customHeight="1">
      <c r="A102" s="4"/>
      <c r="B102" s="5"/>
      <c r="C102" s="50"/>
      <c r="D102" s="5"/>
      <c r="E102" s="5"/>
      <c r="F102" s="5"/>
      <c r="G102" s="5"/>
    </row>
    <row r="103" spans="1:7" s="3" customFormat="1" ht="24" customHeight="1">
      <c r="A103" s="4"/>
      <c r="B103" s="5"/>
      <c r="C103" s="50"/>
      <c r="D103" s="5"/>
      <c r="E103" s="5"/>
      <c r="F103" s="5"/>
      <c r="G103" s="5"/>
    </row>
    <row r="104" spans="1:7" ht="16.5">
      <c r="A104" s="192" t="s">
        <v>131</v>
      </c>
      <c r="B104" s="193"/>
      <c r="C104" s="193"/>
      <c r="D104" s="193"/>
      <c r="E104" s="193"/>
      <c r="F104" s="193"/>
      <c r="G104" s="194"/>
    </row>
    <row r="105" spans="1:7" ht="47.25">
      <c r="A105" s="46" t="s">
        <v>16</v>
      </c>
      <c r="B105" s="46" t="s">
        <v>17</v>
      </c>
      <c r="C105" s="46" t="s">
        <v>18</v>
      </c>
      <c r="D105" s="46" t="s">
        <v>19</v>
      </c>
      <c r="E105" s="46" t="s">
        <v>20</v>
      </c>
      <c r="F105" s="46" t="s">
        <v>21</v>
      </c>
      <c r="G105" s="47" t="s">
        <v>22</v>
      </c>
    </row>
    <row r="106" spans="1:7" ht="15.75">
      <c r="A106" s="133" t="s">
        <v>323</v>
      </c>
      <c r="B106" s="134"/>
      <c r="C106" s="134"/>
      <c r="D106" s="134"/>
      <c r="E106" s="134"/>
      <c r="F106" s="134"/>
      <c r="G106" s="135"/>
    </row>
    <row r="107" spans="1:7" ht="75">
      <c r="A107" s="92" t="s">
        <v>683</v>
      </c>
      <c r="B107" s="90" t="s">
        <v>684</v>
      </c>
      <c r="C107" s="90" t="s">
        <v>171</v>
      </c>
      <c r="D107" s="90" t="s">
        <v>685</v>
      </c>
      <c r="E107" s="90" t="s">
        <v>171</v>
      </c>
      <c r="F107" s="90" t="s">
        <v>171</v>
      </c>
      <c r="G107" s="94" t="s">
        <v>174</v>
      </c>
    </row>
    <row r="108" spans="1:7" ht="197.25" customHeight="1">
      <c r="A108" s="92" t="s">
        <v>686</v>
      </c>
      <c r="B108" s="90" t="s">
        <v>687</v>
      </c>
      <c r="C108" s="90" t="s">
        <v>688</v>
      </c>
      <c r="D108" s="90" t="s">
        <v>689</v>
      </c>
      <c r="E108" s="97">
        <v>0.86</v>
      </c>
      <c r="F108" s="97" t="s">
        <v>690</v>
      </c>
      <c r="G108" s="94" t="s">
        <v>174</v>
      </c>
    </row>
    <row r="109" spans="1:7" s="88" customFormat="1" ht="75">
      <c r="A109" s="92" t="s">
        <v>691</v>
      </c>
      <c r="B109" s="90" t="s">
        <v>692</v>
      </c>
      <c r="C109" s="90" t="s">
        <v>693</v>
      </c>
      <c r="D109" s="90" t="s">
        <v>694</v>
      </c>
      <c r="E109" s="97">
        <v>0.86</v>
      </c>
      <c r="F109" s="97" t="s">
        <v>695</v>
      </c>
      <c r="G109" s="94" t="s">
        <v>174</v>
      </c>
    </row>
    <row r="110" spans="1:7" ht="95.25" customHeight="1">
      <c r="A110" s="92" t="s">
        <v>696</v>
      </c>
      <c r="B110" s="90" t="s">
        <v>697</v>
      </c>
      <c r="C110" s="90" t="s">
        <v>698</v>
      </c>
      <c r="D110" s="90" t="s">
        <v>699</v>
      </c>
      <c r="E110" s="97">
        <v>0.77</v>
      </c>
      <c r="F110" s="97" t="s">
        <v>700</v>
      </c>
      <c r="G110" s="94" t="s">
        <v>174</v>
      </c>
    </row>
    <row r="111" spans="1:7" ht="174" customHeight="1">
      <c r="A111" s="92" t="s">
        <v>701</v>
      </c>
      <c r="B111" s="90" t="s">
        <v>702</v>
      </c>
      <c r="C111" s="90" t="s">
        <v>703</v>
      </c>
      <c r="D111" s="90" t="s">
        <v>704</v>
      </c>
      <c r="E111" s="97">
        <v>1.77</v>
      </c>
      <c r="F111" s="97" t="s">
        <v>710</v>
      </c>
      <c r="G111" s="94" t="s">
        <v>174</v>
      </c>
    </row>
    <row r="112" spans="1:7" ht="75">
      <c r="A112" s="92" t="s">
        <v>705</v>
      </c>
      <c r="B112" s="90" t="s">
        <v>706</v>
      </c>
      <c r="C112" s="90" t="s">
        <v>707</v>
      </c>
      <c r="D112" s="91" t="s">
        <v>708</v>
      </c>
      <c r="E112" s="90" t="s">
        <v>171</v>
      </c>
      <c r="F112" s="97" t="s">
        <v>709</v>
      </c>
      <c r="G112" s="96" t="s">
        <v>174</v>
      </c>
    </row>
    <row r="113" spans="1:7" ht="15.75">
      <c r="A113" s="130" t="s">
        <v>322</v>
      </c>
      <c r="B113" s="131"/>
      <c r="C113" s="131"/>
      <c r="D113" s="131"/>
      <c r="E113" s="131"/>
      <c r="F113" s="131"/>
      <c r="G113" s="132"/>
    </row>
    <row r="114" spans="1:7" ht="128.25" customHeight="1">
      <c r="A114" s="63" t="s">
        <v>475</v>
      </c>
      <c r="B114" s="63" t="s">
        <v>476</v>
      </c>
      <c r="C114" s="63" t="s">
        <v>477</v>
      </c>
      <c r="D114" s="63" t="s">
        <v>478</v>
      </c>
      <c r="E114" s="62">
        <v>0.4</v>
      </c>
      <c r="F114" s="63" t="s">
        <v>479</v>
      </c>
      <c r="G114" s="65" t="s">
        <v>480</v>
      </c>
    </row>
    <row r="115" spans="1:7" ht="108" customHeight="1">
      <c r="A115" s="63" t="s">
        <v>481</v>
      </c>
      <c r="B115" s="63" t="s">
        <v>482</v>
      </c>
      <c r="C115" s="63" t="s">
        <v>483</v>
      </c>
      <c r="D115" s="63" t="s">
        <v>484</v>
      </c>
      <c r="E115" s="62">
        <v>0.4</v>
      </c>
      <c r="F115" s="63" t="s">
        <v>485</v>
      </c>
      <c r="G115" s="66" t="s">
        <v>486</v>
      </c>
    </row>
    <row r="116" spans="1:7" ht="97.5" customHeight="1">
      <c r="A116" s="63" t="s">
        <v>487</v>
      </c>
      <c r="B116" s="67" t="s">
        <v>488</v>
      </c>
      <c r="C116" s="67" t="s">
        <v>489</v>
      </c>
      <c r="D116" s="67" t="s">
        <v>626</v>
      </c>
      <c r="E116" s="64">
        <v>1</v>
      </c>
      <c r="F116" s="63" t="s">
        <v>624</v>
      </c>
      <c r="G116" s="16" t="s">
        <v>191</v>
      </c>
    </row>
    <row r="117" spans="1:7" ht="83.25" customHeight="1">
      <c r="A117" s="63" t="s">
        <v>490</v>
      </c>
      <c r="B117" s="67" t="s">
        <v>491</v>
      </c>
      <c r="C117" s="67" t="s">
        <v>492</v>
      </c>
      <c r="D117" s="67" t="s">
        <v>626</v>
      </c>
      <c r="E117" s="64">
        <v>1</v>
      </c>
      <c r="F117" s="63" t="s">
        <v>625</v>
      </c>
      <c r="G117" s="16" t="s">
        <v>223</v>
      </c>
    </row>
    <row r="118" spans="1:7" ht="101.25" customHeight="1">
      <c r="A118" s="63" t="s">
        <v>493</v>
      </c>
      <c r="B118" s="67" t="s">
        <v>494</v>
      </c>
      <c r="C118" s="67" t="s">
        <v>495</v>
      </c>
      <c r="D118" s="67" t="s">
        <v>496</v>
      </c>
      <c r="E118" s="64">
        <v>1</v>
      </c>
      <c r="F118" s="67" t="s">
        <v>497</v>
      </c>
      <c r="G118" s="16" t="s">
        <v>224</v>
      </c>
    </row>
    <row r="119" spans="1:7" ht="201" customHeight="1">
      <c r="A119" s="63" t="s">
        <v>498</v>
      </c>
      <c r="B119" s="67" t="s">
        <v>499</v>
      </c>
      <c r="C119" s="67" t="s">
        <v>627</v>
      </c>
      <c r="D119" s="67" t="s">
        <v>626</v>
      </c>
      <c r="E119" s="64">
        <v>1</v>
      </c>
      <c r="F119" s="67" t="s">
        <v>500</v>
      </c>
      <c r="G119" s="16" t="s">
        <v>191</v>
      </c>
    </row>
    <row r="120" spans="1:7" s="3" customFormat="1" ht="102.75" customHeight="1">
      <c r="A120" s="63" t="s">
        <v>501</v>
      </c>
      <c r="B120" s="63" t="s">
        <v>502</v>
      </c>
      <c r="C120" s="67" t="s">
        <v>503</v>
      </c>
      <c r="D120" s="67" t="s">
        <v>504</v>
      </c>
      <c r="E120" s="64">
        <v>1</v>
      </c>
      <c r="F120" s="67" t="s">
        <v>505</v>
      </c>
      <c r="G120" s="65" t="s">
        <v>517</v>
      </c>
    </row>
    <row r="121" spans="1:7" s="3" customFormat="1" ht="120.75" customHeight="1">
      <c r="A121" s="63" t="s">
        <v>506</v>
      </c>
      <c r="B121" s="63" t="s">
        <v>507</v>
      </c>
      <c r="C121" s="67" t="s">
        <v>508</v>
      </c>
      <c r="D121" s="67" t="s">
        <v>509</v>
      </c>
      <c r="E121" s="64">
        <v>1</v>
      </c>
      <c r="F121" s="67" t="s">
        <v>510</v>
      </c>
      <c r="G121" s="17" t="s">
        <v>511</v>
      </c>
    </row>
    <row r="122" spans="1:7" s="3" customFormat="1" ht="131.25" customHeight="1">
      <c r="A122" s="63" t="s">
        <v>512</v>
      </c>
      <c r="B122" s="63" t="s">
        <v>513</v>
      </c>
      <c r="C122" s="67" t="s">
        <v>514</v>
      </c>
      <c r="D122" s="67" t="s">
        <v>515</v>
      </c>
      <c r="E122" s="64">
        <v>0.6</v>
      </c>
      <c r="F122" s="67" t="s">
        <v>516</v>
      </c>
      <c r="G122" s="65" t="s">
        <v>518</v>
      </c>
    </row>
    <row r="123" spans="1:7" s="3" customFormat="1" ht="162.75" customHeight="1">
      <c r="A123" s="70" t="s">
        <v>175</v>
      </c>
      <c r="B123" s="70" t="s">
        <v>176</v>
      </c>
      <c r="C123" s="70" t="s">
        <v>177</v>
      </c>
      <c r="D123" s="70" t="s">
        <v>178</v>
      </c>
      <c r="E123" s="78">
        <v>0.9</v>
      </c>
      <c r="F123" s="70" t="s">
        <v>179</v>
      </c>
      <c r="G123" s="15" t="s">
        <v>533</v>
      </c>
    </row>
    <row r="124" spans="1:7" s="3" customFormat="1" ht="138" customHeight="1">
      <c r="A124" s="70" t="s">
        <v>534</v>
      </c>
      <c r="B124" s="70" t="s">
        <v>180</v>
      </c>
      <c r="C124" s="70" t="s">
        <v>181</v>
      </c>
      <c r="D124" s="73" t="s">
        <v>182</v>
      </c>
      <c r="E124" s="78">
        <v>1</v>
      </c>
      <c r="F124" s="70" t="s">
        <v>183</v>
      </c>
      <c r="G124" s="79" t="s">
        <v>535</v>
      </c>
    </row>
    <row r="125" spans="1:7" s="3" customFormat="1" ht="115.5" customHeight="1">
      <c r="A125" s="70" t="s">
        <v>536</v>
      </c>
      <c r="B125" s="70" t="s">
        <v>537</v>
      </c>
      <c r="C125" s="70" t="s">
        <v>538</v>
      </c>
      <c r="D125" s="72" t="s">
        <v>539</v>
      </c>
      <c r="E125" s="80">
        <v>1</v>
      </c>
      <c r="F125" s="70" t="s">
        <v>188</v>
      </c>
      <c r="G125" s="102" t="s">
        <v>723</v>
      </c>
    </row>
    <row r="126" spans="1:7" s="3" customFormat="1" ht="110.25" customHeight="1">
      <c r="A126" s="70" t="s">
        <v>540</v>
      </c>
      <c r="B126" s="70" t="s">
        <v>541</v>
      </c>
      <c r="C126" s="70" t="s">
        <v>542</v>
      </c>
      <c r="D126" s="73" t="s">
        <v>539</v>
      </c>
      <c r="E126" s="80">
        <v>0.2</v>
      </c>
      <c r="F126" s="70" t="s">
        <v>543</v>
      </c>
      <c r="G126" s="102" t="s">
        <v>723</v>
      </c>
    </row>
    <row r="127" spans="1:7" s="3" customFormat="1" ht="96" customHeight="1">
      <c r="A127" s="70" t="s">
        <v>184</v>
      </c>
      <c r="B127" s="70" t="s">
        <v>185</v>
      </c>
      <c r="C127" s="70" t="s">
        <v>186</v>
      </c>
      <c r="D127" s="73" t="s">
        <v>182</v>
      </c>
      <c r="E127" s="78">
        <v>0.95</v>
      </c>
      <c r="F127" s="105" t="s">
        <v>187</v>
      </c>
      <c r="G127" s="106" t="s">
        <v>544</v>
      </c>
    </row>
    <row r="128" spans="1:7" s="3" customFormat="1" ht="73.5" customHeight="1">
      <c r="A128" s="70" t="s">
        <v>192</v>
      </c>
      <c r="B128" s="70" t="s">
        <v>176</v>
      </c>
      <c r="C128" s="70" t="s">
        <v>193</v>
      </c>
      <c r="D128" s="70" t="s">
        <v>194</v>
      </c>
      <c r="E128" s="78">
        <v>1</v>
      </c>
      <c r="F128" s="103" t="s">
        <v>190</v>
      </c>
      <c r="G128" s="103" t="s">
        <v>191</v>
      </c>
    </row>
    <row r="129" spans="1:7" s="3" customFormat="1" ht="45">
      <c r="A129" s="70" t="s">
        <v>195</v>
      </c>
      <c r="B129" s="70" t="s">
        <v>176</v>
      </c>
      <c r="C129" s="70" t="s">
        <v>196</v>
      </c>
      <c r="D129" s="70" t="s">
        <v>194</v>
      </c>
      <c r="E129" s="81">
        <v>1</v>
      </c>
      <c r="F129" s="70" t="s">
        <v>190</v>
      </c>
      <c r="G129" s="70" t="s">
        <v>191</v>
      </c>
    </row>
    <row r="130" spans="1:7" s="3" customFormat="1" ht="146.25" customHeight="1">
      <c r="A130" s="70" t="s">
        <v>197</v>
      </c>
      <c r="B130" s="70" t="s">
        <v>176</v>
      </c>
      <c r="C130" s="70" t="s">
        <v>198</v>
      </c>
      <c r="D130" s="70" t="s">
        <v>194</v>
      </c>
      <c r="E130" s="78">
        <v>1</v>
      </c>
      <c r="F130" s="70" t="s">
        <v>190</v>
      </c>
      <c r="G130" s="70" t="s">
        <v>191</v>
      </c>
    </row>
    <row r="131" spans="1:7" s="3" customFormat="1" ht="78.75" customHeight="1">
      <c r="A131" s="70" t="s">
        <v>199</v>
      </c>
      <c r="B131" s="70" t="s">
        <v>176</v>
      </c>
      <c r="C131" s="73" t="s">
        <v>200</v>
      </c>
      <c r="D131" s="70" t="s">
        <v>201</v>
      </c>
      <c r="E131" s="78">
        <v>1</v>
      </c>
      <c r="F131" s="70" t="s">
        <v>190</v>
      </c>
      <c r="G131" s="70" t="s">
        <v>191</v>
      </c>
    </row>
    <row r="132" spans="1:7" s="3" customFormat="1" ht="72.75" customHeight="1">
      <c r="A132" s="70" t="s">
        <v>202</v>
      </c>
      <c r="B132" s="70" t="s">
        <v>176</v>
      </c>
      <c r="C132" s="73" t="s">
        <v>200</v>
      </c>
      <c r="D132" s="70" t="s">
        <v>201</v>
      </c>
      <c r="E132" s="78">
        <v>1</v>
      </c>
      <c r="F132" s="70" t="s">
        <v>190</v>
      </c>
      <c r="G132" s="70" t="s">
        <v>191</v>
      </c>
    </row>
    <row r="133" spans="1:7" s="3" customFormat="1" ht="75" customHeight="1">
      <c r="A133" s="70" t="s">
        <v>203</v>
      </c>
      <c r="B133" s="70" t="s">
        <v>176</v>
      </c>
      <c r="C133" s="73" t="s">
        <v>204</v>
      </c>
      <c r="D133" s="70" t="s">
        <v>194</v>
      </c>
      <c r="E133" s="78">
        <v>1</v>
      </c>
      <c r="F133" s="70" t="s">
        <v>190</v>
      </c>
      <c r="G133" s="70" t="s">
        <v>205</v>
      </c>
    </row>
    <row r="134" spans="1:7" s="3" customFormat="1" ht="63.75" customHeight="1">
      <c r="A134" s="70" t="s">
        <v>206</v>
      </c>
      <c r="B134" s="70" t="s">
        <v>176</v>
      </c>
      <c r="C134" s="73" t="s">
        <v>204</v>
      </c>
      <c r="D134" s="70" t="s">
        <v>194</v>
      </c>
      <c r="E134" s="78">
        <v>1</v>
      </c>
      <c r="F134" s="70" t="s">
        <v>190</v>
      </c>
      <c r="G134" s="70" t="s">
        <v>191</v>
      </c>
    </row>
    <row r="135" spans="1:7" s="3" customFormat="1" ht="143.25" customHeight="1">
      <c r="A135" s="70" t="s">
        <v>207</v>
      </c>
      <c r="B135" s="70" t="s">
        <v>176</v>
      </c>
      <c r="C135" s="73" t="s">
        <v>208</v>
      </c>
      <c r="D135" s="70" t="s">
        <v>194</v>
      </c>
      <c r="E135" s="78">
        <v>1</v>
      </c>
      <c r="F135" s="70" t="s">
        <v>190</v>
      </c>
      <c r="G135" s="70" t="s">
        <v>191</v>
      </c>
    </row>
    <row r="136" spans="1:7" s="3" customFormat="1" ht="53.25" customHeight="1">
      <c r="A136" s="70" t="s">
        <v>209</v>
      </c>
      <c r="B136" s="70" t="s">
        <v>176</v>
      </c>
      <c r="C136" s="70" t="s">
        <v>210</v>
      </c>
      <c r="D136" s="70" t="s">
        <v>194</v>
      </c>
      <c r="E136" s="78">
        <v>1</v>
      </c>
      <c r="F136" s="70" t="s">
        <v>190</v>
      </c>
      <c r="G136" s="70" t="s">
        <v>191</v>
      </c>
    </row>
    <row r="137" spans="1:7" s="3" customFormat="1" ht="45">
      <c r="A137" s="70" t="s">
        <v>211</v>
      </c>
      <c r="B137" s="70" t="s">
        <v>176</v>
      </c>
      <c r="C137" s="73" t="s">
        <v>212</v>
      </c>
      <c r="D137" s="70" t="s">
        <v>194</v>
      </c>
      <c r="E137" s="78">
        <v>1</v>
      </c>
      <c r="F137" s="70" t="s">
        <v>190</v>
      </c>
      <c r="G137" s="70" t="s">
        <v>191</v>
      </c>
    </row>
    <row r="138" spans="1:7" s="3" customFormat="1" ht="75">
      <c r="A138" s="70" t="s">
        <v>213</v>
      </c>
      <c r="B138" s="70" t="s">
        <v>176</v>
      </c>
      <c r="C138" s="73" t="s">
        <v>214</v>
      </c>
      <c r="D138" s="70" t="s">
        <v>201</v>
      </c>
      <c r="E138" s="78">
        <v>1</v>
      </c>
      <c r="F138" s="70" t="s">
        <v>190</v>
      </c>
      <c r="G138" s="70" t="s">
        <v>191</v>
      </c>
    </row>
    <row r="139" spans="1:7" s="3" customFormat="1" ht="45">
      <c r="A139" s="70" t="s">
        <v>215</v>
      </c>
      <c r="B139" s="70" t="s">
        <v>176</v>
      </c>
      <c r="C139" s="73" t="s">
        <v>204</v>
      </c>
      <c r="D139" s="70" t="s">
        <v>189</v>
      </c>
      <c r="E139" s="78">
        <v>1</v>
      </c>
      <c r="F139" s="70" t="s">
        <v>190</v>
      </c>
      <c r="G139" s="70" t="s">
        <v>191</v>
      </c>
    </row>
    <row r="140" spans="1:7" s="3" customFormat="1" ht="148.5" customHeight="1">
      <c r="A140" s="70" t="s">
        <v>545</v>
      </c>
      <c r="B140" s="70" t="s">
        <v>176</v>
      </c>
      <c r="C140" s="73" t="s">
        <v>214</v>
      </c>
      <c r="D140" s="70" t="s">
        <v>189</v>
      </c>
      <c r="E140" s="78">
        <v>1</v>
      </c>
      <c r="F140" s="70" t="s">
        <v>190</v>
      </c>
      <c r="G140" s="70" t="s">
        <v>191</v>
      </c>
    </row>
    <row r="141" spans="1:7" s="3" customFormat="1" ht="54.75" customHeight="1">
      <c r="A141" s="70" t="s">
        <v>216</v>
      </c>
      <c r="B141" s="70" t="s">
        <v>176</v>
      </c>
      <c r="C141" s="70" t="s">
        <v>217</v>
      </c>
      <c r="D141" s="70" t="s">
        <v>189</v>
      </c>
      <c r="E141" s="78">
        <v>1</v>
      </c>
      <c r="F141" s="70" t="s">
        <v>190</v>
      </c>
      <c r="G141" s="70" t="s">
        <v>191</v>
      </c>
    </row>
    <row r="142" spans="1:7" s="3" customFormat="1" ht="45">
      <c r="A142" s="70" t="s">
        <v>218</v>
      </c>
      <c r="B142" s="70" t="s">
        <v>176</v>
      </c>
      <c r="C142" s="70" t="s">
        <v>219</v>
      </c>
      <c r="D142" s="70" t="s">
        <v>189</v>
      </c>
      <c r="E142" s="78">
        <v>1</v>
      </c>
      <c r="F142" s="70" t="s">
        <v>190</v>
      </c>
      <c r="G142" s="70" t="s">
        <v>191</v>
      </c>
    </row>
    <row r="143" spans="1:7" s="3" customFormat="1" ht="70.5" customHeight="1">
      <c r="A143" s="70" t="s">
        <v>220</v>
      </c>
      <c r="B143" s="70" t="s">
        <v>176</v>
      </c>
      <c r="C143" s="70" t="s">
        <v>221</v>
      </c>
      <c r="D143" s="70" t="s">
        <v>189</v>
      </c>
      <c r="E143" s="78">
        <v>1</v>
      </c>
      <c r="F143" s="70" t="s">
        <v>190</v>
      </c>
      <c r="G143" s="70" t="s">
        <v>191</v>
      </c>
    </row>
    <row r="144" spans="1:7" s="3" customFormat="1" ht="57.75" customHeight="1">
      <c r="A144" s="70" t="s">
        <v>222</v>
      </c>
      <c r="B144" s="70" t="s">
        <v>176</v>
      </c>
      <c r="C144" s="73" t="s">
        <v>200</v>
      </c>
      <c r="D144" s="70" t="s">
        <v>189</v>
      </c>
      <c r="E144" s="78">
        <v>1</v>
      </c>
      <c r="F144" s="70" t="s">
        <v>190</v>
      </c>
      <c r="G144" s="70" t="s">
        <v>191</v>
      </c>
    </row>
    <row r="145" spans="1:7" s="3" customFormat="1" ht="15.75">
      <c r="A145" s="325" t="s">
        <v>64</v>
      </c>
      <c r="B145" s="326"/>
      <c r="C145" s="326"/>
      <c r="D145" s="326"/>
      <c r="E145" s="326"/>
      <c r="F145" s="326"/>
      <c r="G145" s="326"/>
    </row>
    <row r="146" spans="1:7" s="3" customFormat="1">
      <c r="A146" s="74"/>
      <c r="B146" s="74"/>
      <c r="C146" s="75"/>
      <c r="D146" s="75"/>
      <c r="E146" s="76"/>
      <c r="F146" s="75"/>
      <c r="G146" s="77"/>
    </row>
    <row r="147" spans="1:7" s="3" customFormat="1" ht="148.5" customHeight="1">
      <c r="A147" s="74"/>
      <c r="B147" s="74"/>
      <c r="C147" s="75"/>
      <c r="D147" s="75"/>
      <c r="E147" s="76"/>
      <c r="F147" s="75"/>
      <c r="G147" s="77"/>
    </row>
    <row r="148" spans="1:7" ht="15.75">
      <c r="A148" s="159" t="s">
        <v>321</v>
      </c>
      <c r="B148" s="160"/>
      <c r="C148" s="160"/>
      <c r="D148" s="160"/>
      <c r="E148" s="160"/>
      <c r="F148" s="160"/>
      <c r="G148" s="161"/>
    </row>
    <row r="149" spans="1:7" ht="15.75">
      <c r="A149" s="133" t="s">
        <v>265</v>
      </c>
      <c r="B149" s="134"/>
      <c r="C149" s="134"/>
      <c r="D149" s="134"/>
      <c r="E149" s="134"/>
      <c r="F149" s="134"/>
      <c r="G149" s="135"/>
    </row>
    <row r="150" spans="1:7" ht="15.75">
      <c r="A150" s="133" t="s">
        <v>266</v>
      </c>
      <c r="B150" s="134"/>
      <c r="C150" s="134"/>
      <c r="D150" s="134"/>
      <c r="E150" s="134"/>
      <c r="F150" s="134"/>
      <c r="G150" s="135"/>
    </row>
    <row r="151" spans="1:7" ht="85.5" customHeight="1">
      <c r="A151" s="70" t="s">
        <v>267</v>
      </c>
      <c r="B151" s="70" t="s">
        <v>561</v>
      </c>
      <c r="C151" s="70" t="s">
        <v>562</v>
      </c>
      <c r="D151" s="70" t="s">
        <v>302</v>
      </c>
      <c r="E151" s="81">
        <v>1</v>
      </c>
      <c r="F151" s="70" t="s">
        <v>563</v>
      </c>
      <c r="G151" s="70" t="s">
        <v>628</v>
      </c>
    </row>
    <row r="152" spans="1:7" ht="70.5" customHeight="1">
      <c r="A152" s="70" t="s">
        <v>268</v>
      </c>
      <c r="B152" s="70" t="s">
        <v>564</v>
      </c>
      <c r="C152" s="70" t="s">
        <v>565</v>
      </c>
      <c r="D152" s="70" t="s">
        <v>302</v>
      </c>
      <c r="E152" s="81">
        <v>1</v>
      </c>
      <c r="F152" s="70" t="s">
        <v>309</v>
      </c>
      <c r="G152" s="70" t="s">
        <v>629</v>
      </c>
    </row>
    <row r="153" spans="1:7" ht="15.75">
      <c r="A153" s="133" t="s">
        <v>566</v>
      </c>
      <c r="B153" s="134"/>
      <c r="C153" s="134"/>
      <c r="D153" s="134"/>
      <c r="E153" s="134"/>
      <c r="F153" s="134"/>
      <c r="G153" s="135"/>
    </row>
    <row r="154" spans="1:7" ht="78" customHeight="1">
      <c r="A154" s="70" t="s">
        <v>269</v>
      </c>
      <c r="B154" s="70" t="s">
        <v>288</v>
      </c>
      <c r="C154" s="70" t="s">
        <v>567</v>
      </c>
      <c r="D154" s="70" t="s">
        <v>568</v>
      </c>
      <c r="E154" s="81">
        <v>0.8</v>
      </c>
      <c r="F154" s="70" t="s">
        <v>630</v>
      </c>
      <c r="G154" s="70" t="s">
        <v>569</v>
      </c>
    </row>
    <row r="155" spans="1:7" ht="15.75">
      <c r="A155" s="133" t="s">
        <v>622</v>
      </c>
      <c r="B155" s="134"/>
      <c r="C155" s="134"/>
      <c r="D155" s="134"/>
      <c r="E155" s="134"/>
      <c r="F155" s="134"/>
      <c r="G155" s="135"/>
    </row>
    <row r="156" spans="1:7" ht="90">
      <c r="A156" s="70" t="s">
        <v>263</v>
      </c>
      <c r="B156" s="70" t="s">
        <v>264</v>
      </c>
      <c r="C156" s="73">
        <v>807</v>
      </c>
      <c r="D156" s="70" t="s">
        <v>631</v>
      </c>
      <c r="E156" s="84">
        <v>0.86119999999999997</v>
      </c>
      <c r="F156" s="73">
        <v>695</v>
      </c>
      <c r="G156" s="15" t="s">
        <v>174</v>
      </c>
    </row>
    <row r="157" spans="1:7" ht="15.75">
      <c r="A157" s="133" t="s">
        <v>270</v>
      </c>
      <c r="B157" s="134"/>
      <c r="C157" s="134"/>
      <c r="D157" s="134"/>
      <c r="E157" s="134"/>
      <c r="F157" s="134"/>
      <c r="G157" s="135"/>
    </row>
    <row r="158" spans="1:7" ht="105.75" customHeight="1">
      <c r="A158" s="70" t="s">
        <v>271</v>
      </c>
      <c r="B158" s="70" t="s">
        <v>288</v>
      </c>
      <c r="C158" s="70" t="s">
        <v>567</v>
      </c>
      <c r="D158" s="70" t="s">
        <v>303</v>
      </c>
      <c r="E158" s="81">
        <v>0.27</v>
      </c>
      <c r="F158" s="70" t="s">
        <v>570</v>
      </c>
      <c r="G158" s="70" t="s">
        <v>571</v>
      </c>
    </row>
    <row r="159" spans="1:7" ht="199.5" customHeight="1">
      <c r="A159" s="70" t="s">
        <v>272</v>
      </c>
      <c r="B159" s="70" t="s">
        <v>561</v>
      </c>
      <c r="C159" s="70" t="s">
        <v>572</v>
      </c>
      <c r="D159" s="70" t="s">
        <v>303</v>
      </c>
      <c r="E159" s="81">
        <v>0.8</v>
      </c>
      <c r="F159" s="70" t="s">
        <v>573</v>
      </c>
      <c r="G159" s="70" t="s">
        <v>312</v>
      </c>
    </row>
    <row r="160" spans="1:7" ht="112.5" customHeight="1">
      <c r="A160" s="70" t="s">
        <v>574</v>
      </c>
      <c r="B160" s="70" t="s">
        <v>561</v>
      </c>
      <c r="C160" s="70" t="s">
        <v>575</v>
      </c>
      <c r="D160" s="70" t="s">
        <v>303</v>
      </c>
      <c r="E160" s="81">
        <f>46/76</f>
        <v>0.60526315789473684</v>
      </c>
      <c r="F160" s="70" t="s">
        <v>576</v>
      </c>
      <c r="G160" s="70" t="s">
        <v>577</v>
      </c>
    </row>
    <row r="161" spans="1:7" ht="15.75">
      <c r="A161" s="133" t="s">
        <v>273</v>
      </c>
      <c r="B161" s="134"/>
      <c r="C161" s="134"/>
      <c r="D161" s="134"/>
      <c r="E161" s="134"/>
      <c r="F161" s="134"/>
      <c r="G161" s="135"/>
    </row>
    <row r="162" spans="1:7" ht="133.5" customHeight="1">
      <c r="A162" s="136" t="s">
        <v>578</v>
      </c>
      <c r="B162" s="136" t="s">
        <v>579</v>
      </c>
      <c r="C162" s="71" t="s">
        <v>580</v>
      </c>
      <c r="D162" s="70" t="s">
        <v>581</v>
      </c>
      <c r="E162" s="81">
        <v>0.7</v>
      </c>
      <c r="F162" s="70" t="s">
        <v>582</v>
      </c>
      <c r="G162" s="70" t="s">
        <v>583</v>
      </c>
    </row>
    <row r="163" spans="1:7" ht="409.6" customHeight="1">
      <c r="A163" s="137"/>
      <c r="B163" s="137"/>
      <c r="C163" s="71" t="s">
        <v>584</v>
      </c>
      <c r="D163" s="70" t="s">
        <v>581</v>
      </c>
      <c r="E163" s="81">
        <v>0.7</v>
      </c>
      <c r="F163" s="70" t="s">
        <v>585</v>
      </c>
      <c r="G163" s="70" t="s">
        <v>586</v>
      </c>
    </row>
    <row r="164" spans="1:7" ht="272.25" customHeight="1">
      <c r="A164" s="137"/>
      <c r="B164" s="137"/>
      <c r="C164" s="71" t="s">
        <v>587</v>
      </c>
      <c r="D164" s="70" t="s">
        <v>588</v>
      </c>
      <c r="E164" s="81">
        <v>0.7</v>
      </c>
      <c r="F164" s="70" t="s">
        <v>589</v>
      </c>
      <c r="G164" s="70" t="s">
        <v>590</v>
      </c>
    </row>
    <row r="165" spans="1:7" ht="182.25" customHeight="1">
      <c r="A165" s="138"/>
      <c r="B165" s="138"/>
      <c r="C165" s="71" t="s">
        <v>591</v>
      </c>
      <c r="D165" s="70" t="s">
        <v>588</v>
      </c>
      <c r="E165" s="81">
        <v>0.7</v>
      </c>
      <c r="F165" s="70" t="s">
        <v>589</v>
      </c>
      <c r="G165" s="70" t="s">
        <v>592</v>
      </c>
    </row>
    <row r="166" spans="1:7" ht="15.75">
      <c r="A166" s="133" t="s">
        <v>274</v>
      </c>
      <c r="B166" s="134"/>
      <c r="C166" s="134"/>
      <c r="D166" s="134"/>
      <c r="E166" s="134"/>
      <c r="F166" s="134"/>
      <c r="G166" s="135"/>
    </row>
    <row r="167" spans="1:7" ht="128.25" customHeight="1">
      <c r="A167" s="70" t="s">
        <v>275</v>
      </c>
      <c r="B167" s="70" t="s">
        <v>289</v>
      </c>
      <c r="C167" s="70" t="s">
        <v>295</v>
      </c>
      <c r="D167" s="70" t="s">
        <v>302</v>
      </c>
      <c r="E167" s="81">
        <v>1</v>
      </c>
      <c r="F167" s="70" t="s">
        <v>310</v>
      </c>
      <c r="G167" s="70" t="s">
        <v>313</v>
      </c>
    </row>
    <row r="168" spans="1:7" ht="193.5" customHeight="1">
      <c r="A168" s="70" t="s">
        <v>593</v>
      </c>
      <c r="B168" s="70" t="s">
        <v>291</v>
      </c>
      <c r="C168" s="70" t="s">
        <v>296</v>
      </c>
      <c r="D168" s="70" t="s">
        <v>304</v>
      </c>
      <c r="E168" s="81">
        <v>0.95</v>
      </c>
      <c r="F168" s="70" t="s">
        <v>311</v>
      </c>
      <c r="G168" s="70" t="s">
        <v>314</v>
      </c>
    </row>
    <row r="169" spans="1:7" ht="151.5" customHeight="1">
      <c r="A169" s="70" t="s">
        <v>276</v>
      </c>
      <c r="B169" s="70" t="s">
        <v>289</v>
      </c>
      <c r="C169" s="70" t="s">
        <v>295</v>
      </c>
      <c r="D169" s="70" t="s">
        <v>305</v>
      </c>
      <c r="E169" s="81">
        <v>1</v>
      </c>
      <c r="F169" s="70" t="s">
        <v>310</v>
      </c>
      <c r="G169" s="70" t="s">
        <v>315</v>
      </c>
    </row>
    <row r="170" spans="1:7" ht="15.75">
      <c r="A170" s="133" t="s">
        <v>277</v>
      </c>
      <c r="B170" s="134"/>
      <c r="C170" s="134"/>
      <c r="D170" s="134"/>
      <c r="E170" s="134"/>
      <c r="F170" s="134"/>
      <c r="G170" s="135"/>
    </row>
    <row r="171" spans="1:7" ht="69" customHeight="1">
      <c r="A171" s="70" t="s">
        <v>278</v>
      </c>
      <c r="B171" s="70" t="s">
        <v>290</v>
      </c>
      <c r="C171" s="70" t="s">
        <v>297</v>
      </c>
      <c r="D171" s="70" t="s">
        <v>304</v>
      </c>
      <c r="E171" s="81">
        <v>1</v>
      </c>
      <c r="F171" s="70" t="s">
        <v>310</v>
      </c>
      <c r="G171" s="70" t="s">
        <v>313</v>
      </c>
    </row>
    <row r="172" spans="1:7" ht="73.5" customHeight="1">
      <c r="A172" s="70" t="s">
        <v>594</v>
      </c>
      <c r="B172" s="70" t="s">
        <v>290</v>
      </c>
      <c r="C172" s="70" t="s">
        <v>298</v>
      </c>
      <c r="D172" s="70" t="s">
        <v>304</v>
      </c>
      <c r="E172" s="81">
        <v>1</v>
      </c>
      <c r="F172" s="70" t="s">
        <v>310</v>
      </c>
      <c r="G172" s="70" t="s">
        <v>313</v>
      </c>
    </row>
    <row r="173" spans="1:7" ht="72" customHeight="1">
      <c r="A173" s="70" t="s">
        <v>279</v>
      </c>
      <c r="B173" s="70" t="s">
        <v>290</v>
      </c>
      <c r="C173" s="70" t="s">
        <v>299</v>
      </c>
      <c r="D173" s="70" t="s">
        <v>304</v>
      </c>
      <c r="E173" s="81">
        <v>1</v>
      </c>
      <c r="F173" s="70" t="s">
        <v>310</v>
      </c>
      <c r="G173" s="70" t="s">
        <v>313</v>
      </c>
    </row>
    <row r="174" spans="1:7" ht="72.75" customHeight="1">
      <c r="A174" s="70" t="s">
        <v>280</v>
      </c>
      <c r="B174" s="70" t="s">
        <v>290</v>
      </c>
      <c r="C174" s="70" t="s">
        <v>300</v>
      </c>
      <c r="D174" s="70" t="s">
        <v>304</v>
      </c>
      <c r="E174" s="81">
        <v>1</v>
      </c>
      <c r="F174" s="70" t="s">
        <v>310</v>
      </c>
      <c r="G174" s="70" t="s">
        <v>313</v>
      </c>
    </row>
    <row r="175" spans="1:7" ht="15.75">
      <c r="A175" s="133" t="s">
        <v>281</v>
      </c>
      <c r="B175" s="134"/>
      <c r="C175" s="134"/>
      <c r="D175" s="134"/>
      <c r="E175" s="134"/>
      <c r="F175" s="134"/>
      <c r="G175" s="135"/>
    </row>
    <row r="176" spans="1:7" ht="15.75">
      <c r="A176" s="133" t="s">
        <v>282</v>
      </c>
      <c r="B176" s="134"/>
      <c r="C176" s="134"/>
      <c r="D176" s="134"/>
      <c r="E176" s="134"/>
      <c r="F176" s="134"/>
      <c r="G176" s="135"/>
    </row>
    <row r="177" spans="1:7" ht="122.25" customHeight="1">
      <c r="A177" s="70" t="s">
        <v>595</v>
      </c>
      <c r="B177" s="70" t="s">
        <v>596</v>
      </c>
      <c r="C177" s="81">
        <v>1</v>
      </c>
      <c r="D177" s="70" t="s">
        <v>306</v>
      </c>
      <c r="E177" s="81">
        <v>1</v>
      </c>
      <c r="F177" s="70" t="s">
        <v>597</v>
      </c>
      <c r="G177" s="70" t="s">
        <v>598</v>
      </c>
    </row>
    <row r="178" spans="1:7" ht="126.75" customHeight="1">
      <c r="A178" s="70" t="s">
        <v>283</v>
      </c>
      <c r="B178" s="70" t="s">
        <v>292</v>
      </c>
      <c r="C178" s="81">
        <v>1</v>
      </c>
      <c r="D178" s="70" t="s">
        <v>306</v>
      </c>
      <c r="E178" s="81">
        <v>1</v>
      </c>
      <c r="F178" s="70" t="s">
        <v>599</v>
      </c>
      <c r="G178" s="70" t="s">
        <v>316</v>
      </c>
    </row>
    <row r="179" spans="1:7" ht="120.75" customHeight="1">
      <c r="A179" s="70" t="s">
        <v>284</v>
      </c>
      <c r="B179" s="70" t="s">
        <v>292</v>
      </c>
      <c r="C179" s="81">
        <v>1</v>
      </c>
      <c r="D179" s="70" t="s">
        <v>307</v>
      </c>
      <c r="E179" s="81">
        <v>1</v>
      </c>
      <c r="F179" s="70" t="s">
        <v>600</v>
      </c>
      <c r="G179" s="70" t="s">
        <v>601</v>
      </c>
    </row>
    <row r="180" spans="1:7" ht="167.25" customHeight="1">
      <c r="A180" s="70" t="s">
        <v>285</v>
      </c>
      <c r="B180" s="70" t="s">
        <v>292</v>
      </c>
      <c r="C180" s="81">
        <v>1</v>
      </c>
      <c r="D180" s="70" t="s">
        <v>307</v>
      </c>
      <c r="E180" s="81">
        <v>1</v>
      </c>
      <c r="F180" s="70" t="s">
        <v>602</v>
      </c>
      <c r="G180" s="70" t="s">
        <v>317</v>
      </c>
    </row>
    <row r="181" spans="1:7" ht="63" customHeight="1">
      <c r="A181" s="70" t="s">
        <v>286</v>
      </c>
      <c r="B181" s="70" t="s">
        <v>603</v>
      </c>
      <c r="C181" s="81">
        <v>1</v>
      </c>
      <c r="D181" s="70" t="s">
        <v>307</v>
      </c>
      <c r="E181" s="81">
        <v>1</v>
      </c>
      <c r="F181" s="70" t="s">
        <v>604</v>
      </c>
      <c r="G181" s="70" t="s">
        <v>605</v>
      </c>
    </row>
    <row r="182" spans="1:7" ht="93" customHeight="1">
      <c r="A182" s="70" t="s">
        <v>606</v>
      </c>
      <c r="B182" s="70" t="s">
        <v>288</v>
      </c>
      <c r="C182" s="81">
        <v>1</v>
      </c>
      <c r="D182" s="70" t="s">
        <v>307</v>
      </c>
      <c r="E182" s="81">
        <v>1</v>
      </c>
      <c r="F182" s="70" t="s">
        <v>607</v>
      </c>
      <c r="G182" s="70" t="s">
        <v>608</v>
      </c>
    </row>
    <row r="183" spans="1:7" ht="15.75">
      <c r="A183" s="133" t="s">
        <v>609</v>
      </c>
      <c r="B183" s="134"/>
      <c r="C183" s="134"/>
      <c r="D183" s="134"/>
      <c r="E183" s="134"/>
      <c r="F183" s="134"/>
      <c r="G183" s="135"/>
    </row>
    <row r="184" spans="1:7" ht="48" customHeight="1">
      <c r="A184" s="70" t="s">
        <v>610</v>
      </c>
      <c r="B184" s="70" t="s">
        <v>611</v>
      </c>
      <c r="C184" s="70" t="s">
        <v>612</v>
      </c>
      <c r="D184" s="70" t="s">
        <v>613</v>
      </c>
      <c r="E184" s="81">
        <v>0.85</v>
      </c>
      <c r="F184" s="70" t="s">
        <v>614</v>
      </c>
      <c r="G184" s="70" t="s">
        <v>615</v>
      </c>
    </row>
    <row r="185" spans="1:7" ht="15.75">
      <c r="A185" s="133" t="s">
        <v>560</v>
      </c>
      <c r="B185" s="134"/>
      <c r="C185" s="134"/>
      <c r="D185" s="134"/>
      <c r="E185" s="134"/>
      <c r="F185" s="134"/>
      <c r="G185" s="135"/>
    </row>
    <row r="186" spans="1:7" ht="164.25" customHeight="1">
      <c r="A186" s="70" t="s">
        <v>287</v>
      </c>
      <c r="B186" s="100" t="s">
        <v>293</v>
      </c>
      <c r="C186" s="70" t="s">
        <v>301</v>
      </c>
      <c r="D186" s="70" t="s">
        <v>308</v>
      </c>
      <c r="E186" s="81">
        <v>1</v>
      </c>
      <c r="F186" s="70" t="s">
        <v>632</v>
      </c>
      <c r="G186" s="70" t="s">
        <v>318</v>
      </c>
    </row>
    <row r="187" spans="1:7" ht="249.75" customHeight="1">
      <c r="A187" s="136" t="s">
        <v>616</v>
      </c>
      <c r="B187" s="70" t="s">
        <v>633</v>
      </c>
      <c r="C187" s="81">
        <v>0.75</v>
      </c>
      <c r="D187" s="70" t="s">
        <v>617</v>
      </c>
      <c r="E187" s="81">
        <v>0.8</v>
      </c>
      <c r="F187" s="70" t="s">
        <v>618</v>
      </c>
      <c r="G187" s="70" t="s">
        <v>634</v>
      </c>
    </row>
    <row r="188" spans="1:7" ht="224.25" customHeight="1">
      <c r="A188" s="138"/>
      <c r="B188" s="70" t="s">
        <v>619</v>
      </c>
      <c r="C188" s="81">
        <v>0.85</v>
      </c>
      <c r="D188" s="70" t="s">
        <v>617</v>
      </c>
      <c r="E188" s="81">
        <v>0.82</v>
      </c>
      <c r="F188" s="70" t="s">
        <v>620</v>
      </c>
      <c r="G188" s="70" t="s">
        <v>621</v>
      </c>
    </row>
    <row r="189" spans="1:7" ht="189.75" customHeight="1">
      <c r="A189" s="57"/>
      <c r="B189" s="56"/>
      <c r="C189" s="56"/>
      <c r="D189" s="56"/>
      <c r="E189" s="56"/>
      <c r="F189" s="56"/>
      <c r="G189" s="56"/>
    </row>
    <row r="190" spans="1:7" ht="30" customHeight="1">
      <c r="A190" s="58" t="s">
        <v>467</v>
      </c>
      <c r="B190" s="58" t="s">
        <v>468</v>
      </c>
      <c r="C190" s="58" t="s">
        <v>469</v>
      </c>
      <c r="D190" s="58" t="s">
        <v>470</v>
      </c>
      <c r="E190" s="58" t="s">
        <v>471</v>
      </c>
      <c r="F190" s="58" t="s">
        <v>472</v>
      </c>
      <c r="G190" s="58" t="s">
        <v>473</v>
      </c>
    </row>
    <row r="191" spans="1:7" ht="30" customHeight="1">
      <c r="A191" s="58"/>
      <c r="B191" s="58"/>
      <c r="C191" s="58"/>
      <c r="D191" s="58"/>
      <c r="E191" s="58"/>
      <c r="F191" s="58"/>
      <c r="G191" s="58"/>
    </row>
    <row r="192" spans="1:7" s="88" customFormat="1" ht="30" customHeight="1">
      <c r="A192" s="58"/>
      <c r="B192" s="58"/>
      <c r="C192" s="58"/>
      <c r="D192" s="58"/>
      <c r="E192" s="58"/>
      <c r="F192" s="58"/>
      <c r="G192" s="58"/>
    </row>
    <row r="193" spans="1:7" ht="30" customHeight="1">
      <c r="A193" s="58"/>
      <c r="B193" s="58"/>
      <c r="C193" s="58"/>
      <c r="D193" s="58"/>
      <c r="E193" s="58"/>
      <c r="F193" s="58"/>
      <c r="G193" s="58"/>
    </row>
    <row r="194" spans="1:7" ht="30" customHeight="1">
      <c r="A194" s="58"/>
      <c r="B194" s="58"/>
      <c r="C194" s="58"/>
      <c r="D194" s="58"/>
      <c r="E194" s="58"/>
      <c r="F194" s="58"/>
      <c r="G194" s="58"/>
    </row>
    <row r="195" spans="1:7" s="88" customFormat="1" ht="30" customHeight="1">
      <c r="A195" s="58"/>
      <c r="B195" s="58"/>
      <c r="C195" s="58"/>
      <c r="D195" s="58"/>
      <c r="E195" s="58"/>
      <c r="F195" s="58"/>
      <c r="G195" s="58"/>
    </row>
    <row r="196" spans="1:7" s="88" customFormat="1" ht="30" customHeight="1">
      <c r="A196" s="58"/>
      <c r="B196" s="58"/>
      <c r="C196" s="58"/>
      <c r="D196" s="58"/>
      <c r="E196" s="58"/>
      <c r="F196" s="58"/>
      <c r="G196" s="58"/>
    </row>
    <row r="197" spans="1:7" ht="30" customHeight="1">
      <c r="A197" s="58"/>
      <c r="B197" s="58"/>
      <c r="C197" s="58"/>
      <c r="D197" s="58"/>
      <c r="E197" s="58"/>
      <c r="F197" s="58"/>
      <c r="G197" s="58"/>
    </row>
    <row r="198" spans="1:7" s="88" customFormat="1" ht="30" customHeight="1">
      <c r="A198" s="58"/>
      <c r="B198" s="58"/>
      <c r="C198" s="58"/>
      <c r="D198" s="58"/>
      <c r="E198" s="58"/>
      <c r="F198" s="58"/>
      <c r="G198" s="58"/>
    </row>
    <row r="199" spans="1:7" s="88" customFormat="1" ht="30" customHeight="1">
      <c r="A199" s="58"/>
      <c r="B199" s="58"/>
      <c r="C199" s="58"/>
      <c r="D199" s="58"/>
      <c r="E199" s="58"/>
      <c r="F199" s="58"/>
      <c r="G199" s="58"/>
    </row>
    <row r="200" spans="1:7" ht="30" customHeight="1">
      <c r="A200" s="58"/>
      <c r="B200" s="58"/>
      <c r="C200" s="58"/>
      <c r="D200" s="58"/>
      <c r="E200" s="58"/>
      <c r="F200" s="58"/>
      <c r="G200" s="58"/>
    </row>
    <row r="201" spans="1:7" ht="30" customHeight="1">
      <c r="A201" s="58"/>
      <c r="B201" s="58"/>
      <c r="C201" s="58"/>
      <c r="D201" s="58"/>
      <c r="E201" s="58"/>
      <c r="F201" s="58"/>
      <c r="G201" s="58"/>
    </row>
    <row r="202" spans="1:7" s="88" customFormat="1" ht="30" customHeight="1">
      <c r="A202" s="58"/>
      <c r="B202" s="58"/>
      <c r="C202" s="58"/>
      <c r="D202" s="58"/>
      <c r="E202" s="58"/>
      <c r="F202" s="58"/>
      <c r="G202" s="58"/>
    </row>
    <row r="203" spans="1:7" s="88" customFormat="1" ht="30" customHeight="1">
      <c r="A203" s="58"/>
      <c r="B203" s="58"/>
      <c r="C203" s="58"/>
      <c r="D203" s="58"/>
      <c r="E203" s="58"/>
      <c r="F203" s="58"/>
      <c r="G203" s="58"/>
    </row>
    <row r="204" spans="1:7" s="88" customFormat="1" ht="30" customHeight="1">
      <c r="A204" s="58"/>
      <c r="B204" s="58"/>
      <c r="C204" s="58"/>
      <c r="D204" s="58"/>
      <c r="E204" s="58"/>
      <c r="F204" s="107"/>
      <c r="G204" s="58"/>
    </row>
    <row r="205" spans="1:7" s="88" customFormat="1" ht="30" customHeight="1">
      <c r="A205" s="58"/>
      <c r="B205" s="58"/>
      <c r="C205" s="58"/>
      <c r="D205" s="58"/>
      <c r="E205" s="58"/>
      <c r="F205" s="58"/>
      <c r="G205" s="58"/>
    </row>
    <row r="206" spans="1:7" s="88" customFormat="1" ht="30" customHeight="1">
      <c r="A206" s="58"/>
      <c r="B206" s="58"/>
      <c r="C206" s="58"/>
      <c r="D206" s="58"/>
      <c r="E206" s="58"/>
      <c r="F206" s="58"/>
      <c r="G206" s="58"/>
    </row>
    <row r="207" spans="1:7" s="88" customFormat="1" ht="30" customHeight="1">
      <c r="A207" s="58"/>
      <c r="B207" s="58"/>
      <c r="C207" s="58"/>
      <c r="D207" s="58"/>
      <c r="E207" s="58"/>
      <c r="F207" s="58"/>
      <c r="G207" s="58"/>
    </row>
    <row r="208" spans="1:7" s="88" customFormat="1" ht="30" customHeight="1">
      <c r="A208" s="58"/>
      <c r="B208" s="58"/>
      <c r="C208" s="58"/>
      <c r="D208" s="58"/>
      <c r="E208" s="58"/>
      <c r="F208" s="58"/>
      <c r="G208" s="58"/>
    </row>
    <row r="209" spans="1:7" s="88" customFormat="1" ht="30" customHeight="1">
      <c r="A209" s="58"/>
      <c r="B209" s="58"/>
      <c r="C209" s="58"/>
      <c r="D209" s="58"/>
      <c r="E209" s="58"/>
      <c r="F209" s="58"/>
      <c r="G209" s="58"/>
    </row>
    <row r="210" spans="1:7" s="88" customFormat="1" ht="30" customHeight="1">
      <c r="A210" s="58"/>
      <c r="B210" s="58"/>
      <c r="C210" s="58"/>
      <c r="D210" s="58"/>
      <c r="E210" s="58"/>
      <c r="F210" s="58"/>
      <c r="G210" s="58"/>
    </row>
    <row r="211" spans="1:7" ht="16.5">
      <c r="A211" s="192" t="s">
        <v>88</v>
      </c>
      <c r="B211" s="193"/>
      <c r="C211" s="193"/>
      <c r="D211" s="193"/>
      <c r="E211" s="193"/>
      <c r="F211" s="193"/>
      <c r="G211" s="194"/>
    </row>
    <row r="212" spans="1:7" s="3" customFormat="1" ht="31.5">
      <c r="A212" s="27" t="s">
        <v>23</v>
      </c>
      <c r="B212" s="27" t="s">
        <v>24</v>
      </c>
      <c r="C212" s="19" t="s">
        <v>61</v>
      </c>
      <c r="D212" s="27" t="s">
        <v>25</v>
      </c>
      <c r="E212" s="27" t="s">
        <v>26</v>
      </c>
      <c r="F212" s="33" t="s">
        <v>27</v>
      </c>
      <c r="G212" s="27" t="s">
        <v>28</v>
      </c>
    </row>
    <row r="213" spans="1:7" ht="144.75" customHeight="1">
      <c r="A213" s="34">
        <v>421385</v>
      </c>
      <c r="B213" s="35" t="s">
        <v>125</v>
      </c>
      <c r="C213" s="61">
        <v>45001</v>
      </c>
      <c r="D213" s="34">
        <v>58696700</v>
      </c>
      <c r="E213" s="35" t="s">
        <v>126</v>
      </c>
      <c r="F213" s="36" t="s">
        <v>366</v>
      </c>
      <c r="G213" s="37" t="s">
        <v>127</v>
      </c>
    </row>
    <row r="214" spans="1:7" ht="120">
      <c r="A214" s="34">
        <v>424684</v>
      </c>
      <c r="B214" s="35" t="s">
        <v>128</v>
      </c>
      <c r="C214" s="61">
        <v>45014</v>
      </c>
      <c r="D214" s="34">
        <v>758200804</v>
      </c>
      <c r="E214" s="35" t="s">
        <v>129</v>
      </c>
      <c r="F214" s="36" t="s">
        <v>367</v>
      </c>
      <c r="G214" s="37" t="s">
        <v>130</v>
      </c>
    </row>
    <row r="215" spans="1:7" ht="135">
      <c r="A215" s="34">
        <v>424548</v>
      </c>
      <c r="B215" s="35" t="s">
        <v>368</v>
      </c>
      <c r="C215" s="61">
        <v>45036</v>
      </c>
      <c r="D215" s="34">
        <v>600000000</v>
      </c>
      <c r="E215" s="36" t="s">
        <v>369</v>
      </c>
      <c r="F215" s="36" t="s">
        <v>367</v>
      </c>
      <c r="G215" s="37" t="s">
        <v>370</v>
      </c>
    </row>
    <row r="216" spans="1:7" ht="94.5" customHeight="1">
      <c r="A216" s="34">
        <v>408418</v>
      </c>
      <c r="B216" s="35" t="s">
        <v>462</v>
      </c>
      <c r="C216" s="61">
        <v>45019</v>
      </c>
      <c r="D216" s="34">
        <v>600000000</v>
      </c>
      <c r="E216" s="37" t="s">
        <v>371</v>
      </c>
      <c r="F216" s="36" t="s">
        <v>366</v>
      </c>
      <c r="G216" s="37" t="s">
        <v>372</v>
      </c>
    </row>
    <row r="217" spans="1:7" ht="90">
      <c r="A217" s="34">
        <v>429221</v>
      </c>
      <c r="B217" s="35" t="s">
        <v>373</v>
      </c>
      <c r="C217" s="61">
        <v>45056</v>
      </c>
      <c r="D217" s="34">
        <v>14883000</v>
      </c>
      <c r="E217" s="37" t="s">
        <v>374</v>
      </c>
      <c r="F217" s="36" t="s">
        <v>366</v>
      </c>
      <c r="G217" s="37" t="s">
        <v>375</v>
      </c>
    </row>
    <row r="218" spans="1:7" ht="120">
      <c r="A218" s="34">
        <v>430158</v>
      </c>
      <c r="B218" s="35" t="s">
        <v>376</v>
      </c>
      <c r="C218" s="61">
        <v>45058</v>
      </c>
      <c r="D218" s="34">
        <v>360000000</v>
      </c>
      <c r="E218" s="37" t="s">
        <v>377</v>
      </c>
      <c r="F218" s="36" t="s">
        <v>367</v>
      </c>
      <c r="G218" s="37" t="s">
        <v>378</v>
      </c>
    </row>
    <row r="219" spans="1:7" ht="120">
      <c r="A219" s="34">
        <v>421405</v>
      </c>
      <c r="B219" s="35" t="s">
        <v>379</v>
      </c>
      <c r="C219" s="61">
        <v>45069</v>
      </c>
      <c r="D219" s="34">
        <v>252114200</v>
      </c>
      <c r="E219" s="37" t="s">
        <v>380</v>
      </c>
      <c r="F219" s="36" t="s">
        <v>367</v>
      </c>
      <c r="G219" s="37" t="s">
        <v>381</v>
      </c>
    </row>
    <row r="220" spans="1:7" ht="120">
      <c r="A220" s="34">
        <v>421405</v>
      </c>
      <c r="B220" s="35" t="s">
        <v>379</v>
      </c>
      <c r="C220" s="61">
        <v>45069</v>
      </c>
      <c r="D220" s="34">
        <v>56254000</v>
      </c>
      <c r="E220" s="37" t="s">
        <v>382</v>
      </c>
      <c r="F220" s="36" t="s">
        <v>367</v>
      </c>
      <c r="G220" s="37" t="s">
        <v>381</v>
      </c>
    </row>
    <row r="221" spans="1:7" ht="105">
      <c r="A221" s="34">
        <v>425397</v>
      </c>
      <c r="B221" s="35" t="s">
        <v>383</v>
      </c>
      <c r="C221" s="61">
        <v>45075</v>
      </c>
      <c r="D221" s="34">
        <v>824000000</v>
      </c>
      <c r="E221" s="37" t="s">
        <v>384</v>
      </c>
      <c r="F221" s="36" t="s">
        <v>366</v>
      </c>
      <c r="G221" s="37" t="s">
        <v>385</v>
      </c>
    </row>
    <row r="222" spans="1:7" ht="135.75" customHeight="1">
      <c r="A222" s="34">
        <v>425430</v>
      </c>
      <c r="B222" s="35" t="s">
        <v>463</v>
      </c>
      <c r="C222" s="61">
        <v>45078</v>
      </c>
      <c r="D222" s="34">
        <v>518960000</v>
      </c>
      <c r="E222" s="37" t="s">
        <v>371</v>
      </c>
      <c r="F222" s="36" t="s">
        <v>366</v>
      </c>
      <c r="G222" s="37" t="s">
        <v>386</v>
      </c>
    </row>
    <row r="223" spans="1:7" ht="114.75" customHeight="1">
      <c r="A223" s="34">
        <v>429341</v>
      </c>
      <c r="B223" s="35" t="s">
        <v>387</v>
      </c>
      <c r="C223" s="61">
        <v>45091</v>
      </c>
      <c r="D223" s="34">
        <v>1693113282</v>
      </c>
      <c r="E223" s="37" t="s">
        <v>459</v>
      </c>
      <c r="F223" s="36" t="s">
        <v>366</v>
      </c>
      <c r="G223" s="37" t="s">
        <v>388</v>
      </c>
    </row>
    <row r="224" spans="1:7" ht="123" customHeight="1">
      <c r="A224" s="34">
        <v>424684</v>
      </c>
      <c r="B224" s="35" t="s">
        <v>128</v>
      </c>
      <c r="C224" s="61">
        <v>45014</v>
      </c>
      <c r="D224" s="34">
        <v>758200804</v>
      </c>
      <c r="E224" s="37" t="s">
        <v>129</v>
      </c>
      <c r="F224" s="36" t="s">
        <v>367</v>
      </c>
      <c r="G224" s="37" t="s">
        <v>130</v>
      </c>
    </row>
    <row r="225" spans="1:7" ht="135">
      <c r="A225" s="34">
        <v>422659</v>
      </c>
      <c r="B225" s="35" t="s">
        <v>389</v>
      </c>
      <c r="C225" s="61">
        <v>45098</v>
      </c>
      <c r="D225" s="34">
        <v>194850000</v>
      </c>
      <c r="E225" s="37" t="s">
        <v>390</v>
      </c>
      <c r="F225" s="36" t="s">
        <v>367</v>
      </c>
      <c r="G225" s="37" t="s">
        <v>391</v>
      </c>
    </row>
    <row r="226" spans="1:7" ht="137.25" customHeight="1">
      <c r="A226" s="34">
        <v>422659</v>
      </c>
      <c r="B226" s="35" t="s">
        <v>389</v>
      </c>
      <c r="C226" s="61">
        <v>45098</v>
      </c>
      <c r="D226" s="34">
        <v>118852800</v>
      </c>
      <c r="E226" s="37" t="s">
        <v>392</v>
      </c>
      <c r="F226" s="36" t="s">
        <v>366</v>
      </c>
      <c r="G226" s="37" t="s">
        <v>391</v>
      </c>
    </row>
    <row r="227" spans="1:7" ht="140.25" customHeight="1">
      <c r="A227" s="34">
        <v>422659</v>
      </c>
      <c r="B227" s="35" t="s">
        <v>389</v>
      </c>
      <c r="C227" s="61">
        <v>45098</v>
      </c>
      <c r="D227" s="34">
        <v>82186000</v>
      </c>
      <c r="E227" s="37" t="s">
        <v>393</v>
      </c>
      <c r="F227" s="36" t="s">
        <v>366</v>
      </c>
      <c r="G227" s="37" t="s">
        <v>391</v>
      </c>
    </row>
    <row r="228" spans="1:7" ht="141" customHeight="1">
      <c r="A228" s="34">
        <v>422659</v>
      </c>
      <c r="B228" s="35" t="s">
        <v>389</v>
      </c>
      <c r="C228" s="61">
        <v>45098</v>
      </c>
      <c r="D228" s="34">
        <v>38100000</v>
      </c>
      <c r="E228" s="37" t="s">
        <v>394</v>
      </c>
      <c r="F228" s="36" t="s">
        <v>366</v>
      </c>
      <c r="G228" s="37" t="s">
        <v>391</v>
      </c>
    </row>
    <row r="229" spans="1:7" ht="123.75" customHeight="1">
      <c r="A229" s="34">
        <v>430937</v>
      </c>
      <c r="B229" s="35" t="s">
        <v>395</v>
      </c>
      <c r="C229" s="61">
        <v>45100</v>
      </c>
      <c r="D229" s="34">
        <v>7551450</v>
      </c>
      <c r="E229" s="37" t="s">
        <v>396</v>
      </c>
      <c r="F229" s="36" t="s">
        <v>367</v>
      </c>
      <c r="G229" s="37" t="s">
        <v>397</v>
      </c>
    </row>
    <row r="230" spans="1:7" ht="120">
      <c r="A230" s="34">
        <v>425499</v>
      </c>
      <c r="B230" s="35" t="s">
        <v>398</v>
      </c>
      <c r="C230" s="61">
        <v>45100</v>
      </c>
      <c r="D230" s="34">
        <v>177577695</v>
      </c>
      <c r="E230" s="37" t="s">
        <v>399</v>
      </c>
      <c r="F230" s="36" t="s">
        <v>367</v>
      </c>
      <c r="G230" s="37" t="s">
        <v>400</v>
      </c>
    </row>
    <row r="231" spans="1:7" ht="123.75" customHeight="1">
      <c r="A231" s="34">
        <v>423912</v>
      </c>
      <c r="B231" s="35" t="s">
        <v>401</v>
      </c>
      <c r="C231" s="61">
        <v>45105</v>
      </c>
      <c r="D231" s="34">
        <v>45000000</v>
      </c>
      <c r="E231" s="37" t="s">
        <v>402</v>
      </c>
      <c r="F231" s="36" t="s">
        <v>366</v>
      </c>
      <c r="G231" s="37" t="s">
        <v>403</v>
      </c>
    </row>
    <row r="232" spans="1:7" ht="123.75" customHeight="1">
      <c r="A232" s="34">
        <v>429316</v>
      </c>
      <c r="B232" s="35" t="s">
        <v>404</v>
      </c>
      <c r="C232" s="61">
        <v>45111</v>
      </c>
      <c r="D232" s="34">
        <v>127614050</v>
      </c>
      <c r="E232" s="37" t="s">
        <v>460</v>
      </c>
      <c r="F232" s="36" t="s">
        <v>366</v>
      </c>
      <c r="G232" s="37" t="s">
        <v>405</v>
      </c>
    </row>
    <row r="233" spans="1:7" ht="120">
      <c r="A233" s="34">
        <v>425235</v>
      </c>
      <c r="B233" s="35" t="s">
        <v>406</v>
      </c>
      <c r="C233" s="61">
        <v>45111</v>
      </c>
      <c r="D233" s="34">
        <v>43050000</v>
      </c>
      <c r="E233" s="37" t="s">
        <v>407</v>
      </c>
      <c r="F233" s="36" t="s">
        <v>367</v>
      </c>
      <c r="G233" s="37" t="s">
        <v>408</v>
      </c>
    </row>
    <row r="234" spans="1:7" ht="105">
      <c r="A234" s="34">
        <v>430961</v>
      </c>
      <c r="B234" s="35" t="s">
        <v>409</v>
      </c>
      <c r="C234" s="61">
        <v>45118</v>
      </c>
      <c r="D234" s="34">
        <v>8000000</v>
      </c>
      <c r="E234" s="37" t="s">
        <v>410</v>
      </c>
      <c r="F234" s="36" t="s">
        <v>367</v>
      </c>
      <c r="G234" s="37" t="s">
        <v>411</v>
      </c>
    </row>
    <row r="235" spans="1:7" ht="120">
      <c r="A235" s="34">
        <v>425252</v>
      </c>
      <c r="B235" s="35" t="s">
        <v>412</v>
      </c>
      <c r="C235" s="61">
        <v>45128</v>
      </c>
      <c r="D235" s="34">
        <v>75922990</v>
      </c>
      <c r="E235" s="37" t="s">
        <v>413</v>
      </c>
      <c r="F235" s="36" t="s">
        <v>367</v>
      </c>
      <c r="G235" s="37" t="s">
        <v>414</v>
      </c>
    </row>
    <row r="236" spans="1:7" ht="105">
      <c r="A236" s="34">
        <v>425437</v>
      </c>
      <c r="B236" s="35" t="s">
        <v>415</v>
      </c>
      <c r="C236" s="61">
        <v>45124</v>
      </c>
      <c r="D236" s="34">
        <v>880000000</v>
      </c>
      <c r="E236" s="37" t="s">
        <v>416</v>
      </c>
      <c r="F236" s="36" t="s">
        <v>366</v>
      </c>
      <c r="G236" s="37" t="s">
        <v>417</v>
      </c>
    </row>
    <row r="237" spans="1:7" ht="105">
      <c r="A237" s="34">
        <v>425238</v>
      </c>
      <c r="B237" s="35" t="s">
        <v>418</v>
      </c>
      <c r="C237" s="61">
        <v>45124</v>
      </c>
      <c r="D237" s="34">
        <v>77500000</v>
      </c>
      <c r="E237" s="37" t="s">
        <v>407</v>
      </c>
      <c r="F237" s="36" t="s">
        <v>367</v>
      </c>
      <c r="G237" s="37" t="s">
        <v>419</v>
      </c>
    </row>
    <row r="238" spans="1:7" ht="105">
      <c r="A238" s="34">
        <v>431178</v>
      </c>
      <c r="B238" s="35" t="s">
        <v>420</v>
      </c>
      <c r="C238" s="61">
        <v>45124</v>
      </c>
      <c r="D238" s="34">
        <v>60000000</v>
      </c>
      <c r="E238" s="37" t="s">
        <v>421</v>
      </c>
      <c r="F238" s="36" t="s">
        <v>366</v>
      </c>
      <c r="G238" s="37" t="s">
        <v>422</v>
      </c>
    </row>
    <row r="239" spans="1:7" ht="115.5" customHeight="1">
      <c r="A239" s="34">
        <v>429380</v>
      </c>
      <c r="B239" s="35" t="s">
        <v>423</v>
      </c>
      <c r="C239" s="61">
        <v>45127</v>
      </c>
      <c r="D239" s="34">
        <v>47000000</v>
      </c>
      <c r="E239" s="37" t="s">
        <v>424</v>
      </c>
      <c r="F239" s="36" t="s">
        <v>367</v>
      </c>
      <c r="G239" s="37" t="s">
        <v>425</v>
      </c>
    </row>
    <row r="240" spans="1:7" ht="109.5" customHeight="1">
      <c r="A240" s="34">
        <v>429380</v>
      </c>
      <c r="B240" s="35" t="s">
        <v>423</v>
      </c>
      <c r="C240" s="61">
        <v>45127</v>
      </c>
      <c r="D240" s="34">
        <v>58000000</v>
      </c>
      <c r="E240" s="37" t="s">
        <v>426</v>
      </c>
      <c r="F240" s="36" t="s">
        <v>366</v>
      </c>
      <c r="G240" s="37" t="s">
        <v>427</v>
      </c>
    </row>
    <row r="241" spans="1:7" ht="107.25" customHeight="1">
      <c r="A241" s="34">
        <v>429380</v>
      </c>
      <c r="B241" s="35" t="s">
        <v>423</v>
      </c>
      <c r="C241" s="61">
        <v>45127</v>
      </c>
      <c r="D241" s="34">
        <v>122700000</v>
      </c>
      <c r="E241" s="37" t="s">
        <v>428</v>
      </c>
      <c r="F241" s="36" t="s">
        <v>366</v>
      </c>
      <c r="G241" s="37" t="s">
        <v>429</v>
      </c>
    </row>
    <row r="242" spans="1:7" ht="109.5" customHeight="1">
      <c r="A242" s="34">
        <v>429380</v>
      </c>
      <c r="B242" s="35" t="s">
        <v>423</v>
      </c>
      <c r="C242" s="61">
        <v>45127</v>
      </c>
      <c r="D242" s="34">
        <v>37000000</v>
      </c>
      <c r="E242" s="37" t="s">
        <v>430</v>
      </c>
      <c r="F242" s="36" t="s">
        <v>367</v>
      </c>
      <c r="G242" s="37" t="s">
        <v>431</v>
      </c>
    </row>
    <row r="243" spans="1:7" ht="120">
      <c r="A243" s="34">
        <v>425495</v>
      </c>
      <c r="B243" s="35" t="s">
        <v>432</v>
      </c>
      <c r="C243" s="61">
        <v>45131</v>
      </c>
      <c r="D243" s="34">
        <v>83900000</v>
      </c>
      <c r="E243" s="37" t="s">
        <v>433</v>
      </c>
      <c r="F243" s="36" t="s">
        <v>366</v>
      </c>
      <c r="G243" s="37" t="s">
        <v>434</v>
      </c>
    </row>
    <row r="244" spans="1:7" ht="112.5" customHeight="1">
      <c r="A244" s="34">
        <v>432182</v>
      </c>
      <c r="B244" s="35" t="s">
        <v>435</v>
      </c>
      <c r="C244" s="61">
        <v>45134</v>
      </c>
      <c r="D244" s="34">
        <v>179700000</v>
      </c>
      <c r="E244" s="37" t="s">
        <v>436</v>
      </c>
      <c r="F244" s="36" t="s">
        <v>367</v>
      </c>
      <c r="G244" s="37" t="s">
        <v>437</v>
      </c>
    </row>
    <row r="245" spans="1:7" ht="95.25" customHeight="1">
      <c r="A245" s="34">
        <v>425223</v>
      </c>
      <c r="B245" s="35" t="s">
        <v>438</v>
      </c>
      <c r="C245" s="61">
        <v>45139</v>
      </c>
      <c r="D245" s="34">
        <v>13476000</v>
      </c>
      <c r="E245" s="37" t="s">
        <v>439</v>
      </c>
      <c r="F245" s="36" t="s">
        <v>367</v>
      </c>
      <c r="G245" s="37" t="s">
        <v>440</v>
      </c>
    </row>
    <row r="246" spans="1:7" ht="143.25" customHeight="1">
      <c r="A246" s="34">
        <v>422659</v>
      </c>
      <c r="B246" s="35" t="s">
        <v>441</v>
      </c>
      <c r="C246" s="61">
        <v>45145</v>
      </c>
      <c r="D246" s="34">
        <v>268223193</v>
      </c>
      <c r="E246" s="37" t="s">
        <v>442</v>
      </c>
      <c r="F246" s="36" t="s">
        <v>366</v>
      </c>
      <c r="G246" s="37" t="s">
        <v>443</v>
      </c>
    </row>
    <row r="247" spans="1:7" ht="120">
      <c r="A247" s="34">
        <v>431871</v>
      </c>
      <c r="B247" s="35" t="s">
        <v>444</v>
      </c>
      <c r="C247" s="61">
        <v>45145</v>
      </c>
      <c r="D247" s="34">
        <v>56000000</v>
      </c>
      <c r="E247" s="37" t="s">
        <v>461</v>
      </c>
      <c r="F247" s="36" t="s">
        <v>367</v>
      </c>
      <c r="G247" s="37" t="s">
        <v>445</v>
      </c>
    </row>
    <row r="248" spans="1:7" ht="88.5" customHeight="1">
      <c r="A248" s="34">
        <v>425264</v>
      </c>
      <c r="B248" s="35" t="s">
        <v>446</v>
      </c>
      <c r="C248" s="61">
        <v>45181</v>
      </c>
      <c r="D248" s="34">
        <v>800000000</v>
      </c>
      <c r="E248" s="37" t="s">
        <v>447</v>
      </c>
      <c r="F248" s="37" t="s">
        <v>448</v>
      </c>
      <c r="G248" s="37" t="s">
        <v>449</v>
      </c>
    </row>
    <row r="249" spans="1:7" ht="75">
      <c r="A249" s="34">
        <v>425372</v>
      </c>
      <c r="B249" s="35" t="s">
        <v>450</v>
      </c>
      <c r="C249" s="61">
        <v>45181</v>
      </c>
      <c r="D249" s="34">
        <v>9375000</v>
      </c>
      <c r="E249" s="37" t="s">
        <v>451</v>
      </c>
      <c r="F249" s="36" t="s">
        <v>366</v>
      </c>
      <c r="G249" s="37" t="s">
        <v>452</v>
      </c>
    </row>
    <row r="250" spans="1:7" ht="106.5" customHeight="1">
      <c r="A250" s="34">
        <v>433405</v>
      </c>
      <c r="B250" s="35" t="s">
        <v>453</v>
      </c>
      <c r="C250" s="61">
        <v>45182</v>
      </c>
      <c r="D250" s="34">
        <v>188869722</v>
      </c>
      <c r="E250" s="37" t="s">
        <v>454</v>
      </c>
      <c r="F250" s="36" t="s">
        <v>366</v>
      </c>
      <c r="G250" s="37" t="s">
        <v>455</v>
      </c>
    </row>
    <row r="251" spans="1:7" ht="72" customHeight="1">
      <c r="A251" s="34">
        <v>425276</v>
      </c>
      <c r="B251" s="35" t="s">
        <v>456</v>
      </c>
      <c r="C251" s="61">
        <v>45188</v>
      </c>
      <c r="D251" s="34">
        <v>320000000</v>
      </c>
      <c r="E251" s="37" t="s">
        <v>457</v>
      </c>
      <c r="F251" s="36" t="s">
        <v>366</v>
      </c>
      <c r="G251" s="37" t="s">
        <v>458</v>
      </c>
    </row>
    <row r="252" spans="1:7" ht="40.5" customHeight="1">
      <c r="A252" s="206"/>
      <c r="B252" s="206"/>
      <c r="C252" s="206"/>
      <c r="D252" s="206"/>
      <c r="E252" s="206"/>
      <c r="F252" s="206"/>
      <c r="G252" s="206"/>
    </row>
    <row r="253" spans="1:7" ht="60" customHeight="1">
      <c r="A253" s="5"/>
      <c r="B253" s="5"/>
      <c r="C253" s="50"/>
      <c r="D253" s="5"/>
      <c r="E253" s="5"/>
      <c r="F253" s="5"/>
      <c r="G253" s="5"/>
    </row>
    <row r="254" spans="1:7" ht="52.5" customHeight="1">
      <c r="A254" s="5"/>
      <c r="B254" s="5"/>
      <c r="C254" s="50"/>
      <c r="D254" s="5"/>
      <c r="E254" s="5"/>
      <c r="F254" s="5"/>
      <c r="G254" s="5"/>
    </row>
    <row r="255" spans="1:7" ht="45" customHeight="1">
      <c r="A255" s="5"/>
      <c r="B255" s="5"/>
      <c r="C255" s="50"/>
      <c r="D255" s="5"/>
      <c r="E255" s="5"/>
      <c r="F255" s="5"/>
      <c r="G255" s="5"/>
    </row>
    <row r="256" spans="1:7" ht="24" customHeight="1">
      <c r="A256" s="5"/>
      <c r="B256" s="5"/>
      <c r="C256" s="50"/>
      <c r="D256" s="5"/>
      <c r="E256" s="5"/>
      <c r="F256" s="5"/>
      <c r="G256" s="5"/>
    </row>
    <row r="257" spans="1:7" ht="16.5">
      <c r="A257" s="192" t="s">
        <v>89</v>
      </c>
      <c r="B257" s="193"/>
      <c r="C257" s="193"/>
      <c r="D257" s="193"/>
      <c r="E257" s="193"/>
      <c r="F257" s="193"/>
      <c r="G257" s="194"/>
    </row>
    <row r="258" spans="1:7" ht="33">
      <c r="A258" s="348" t="s">
        <v>82</v>
      </c>
      <c r="B258" s="349"/>
      <c r="C258" s="41" t="s">
        <v>16</v>
      </c>
      <c r="D258" s="41" t="s">
        <v>29</v>
      </c>
      <c r="E258" s="42" t="s">
        <v>466</v>
      </c>
      <c r="F258" s="41" t="s">
        <v>30</v>
      </c>
      <c r="G258" s="42" t="s">
        <v>31</v>
      </c>
    </row>
    <row r="259" spans="1:7" ht="15" customHeight="1">
      <c r="A259" s="43">
        <v>100</v>
      </c>
      <c r="B259" s="10"/>
      <c r="C259" s="87" t="s">
        <v>132</v>
      </c>
      <c r="D259" s="11">
        <f>SUM(D260:D264)</f>
        <v>167390265239</v>
      </c>
      <c r="E259" s="44">
        <v>111864546208</v>
      </c>
      <c r="F259" s="11">
        <f>D259-E259</f>
        <v>55525719031</v>
      </c>
      <c r="G259" s="342" t="s">
        <v>133</v>
      </c>
    </row>
    <row r="260" spans="1:7">
      <c r="A260" s="10"/>
      <c r="B260" s="10">
        <v>110</v>
      </c>
      <c r="C260" s="85" t="s">
        <v>134</v>
      </c>
      <c r="D260" s="12">
        <v>104713080056</v>
      </c>
      <c r="E260" s="45">
        <v>70070973924</v>
      </c>
      <c r="F260" s="12">
        <f t="shared" ref="F260:F297" si="1">D260-E260</f>
        <v>34642106132</v>
      </c>
      <c r="G260" s="343"/>
    </row>
    <row r="261" spans="1:7" ht="30">
      <c r="A261" s="10"/>
      <c r="B261" s="10">
        <v>120</v>
      </c>
      <c r="C261" s="85" t="s">
        <v>135</v>
      </c>
      <c r="D261" s="12">
        <v>2835600000</v>
      </c>
      <c r="E261" s="45">
        <v>1913918334</v>
      </c>
      <c r="F261" s="12">
        <f t="shared" si="1"/>
        <v>921681666</v>
      </c>
      <c r="G261" s="343"/>
    </row>
    <row r="262" spans="1:7" ht="30">
      <c r="A262" s="10"/>
      <c r="B262" s="10">
        <v>130</v>
      </c>
      <c r="C262" s="85" t="s">
        <v>136</v>
      </c>
      <c r="D262" s="12">
        <v>36501445952</v>
      </c>
      <c r="E262" s="45">
        <v>24307307405</v>
      </c>
      <c r="F262" s="12">
        <f t="shared" si="1"/>
        <v>12194138547</v>
      </c>
      <c r="G262" s="343"/>
    </row>
    <row r="263" spans="1:7">
      <c r="A263" s="10"/>
      <c r="B263" s="10">
        <v>140</v>
      </c>
      <c r="C263" s="85" t="s">
        <v>137</v>
      </c>
      <c r="D263" s="12">
        <v>20271448765</v>
      </c>
      <c r="E263" s="45">
        <v>13894803052</v>
      </c>
      <c r="F263" s="12">
        <f t="shared" si="1"/>
        <v>6376645713</v>
      </c>
      <c r="G263" s="343"/>
    </row>
    <row r="264" spans="1:7">
      <c r="A264" s="10"/>
      <c r="B264" s="10">
        <v>190</v>
      </c>
      <c r="C264" s="85" t="s">
        <v>138</v>
      </c>
      <c r="D264" s="12">
        <v>3068690466</v>
      </c>
      <c r="E264" s="45">
        <v>1677543493</v>
      </c>
      <c r="F264" s="12">
        <f t="shared" si="1"/>
        <v>1391146973</v>
      </c>
      <c r="G264" s="343"/>
    </row>
    <row r="265" spans="1:7">
      <c r="A265" s="43">
        <v>200</v>
      </c>
      <c r="B265" s="10"/>
      <c r="C265" s="86" t="s">
        <v>139</v>
      </c>
      <c r="D265" s="11">
        <f>SUM(D266:D273)</f>
        <v>87246713927</v>
      </c>
      <c r="E265" s="44">
        <v>28648689453</v>
      </c>
      <c r="F265" s="11">
        <f t="shared" si="1"/>
        <v>58598024474</v>
      </c>
      <c r="G265" s="343"/>
    </row>
    <row r="266" spans="1:7">
      <c r="A266" s="10"/>
      <c r="B266" s="10">
        <v>210</v>
      </c>
      <c r="C266" s="85" t="s">
        <v>140</v>
      </c>
      <c r="D266" s="12">
        <v>8343588133</v>
      </c>
      <c r="E266" s="45">
        <v>4041072592</v>
      </c>
      <c r="F266" s="12">
        <f t="shared" si="1"/>
        <v>4302515541</v>
      </c>
      <c r="G266" s="343"/>
    </row>
    <row r="267" spans="1:7">
      <c r="A267" s="10"/>
      <c r="B267" s="10">
        <v>220</v>
      </c>
      <c r="C267" s="85" t="s">
        <v>141</v>
      </c>
      <c r="D267" s="12">
        <v>387934600</v>
      </c>
      <c r="E267" s="45">
        <v>27503193</v>
      </c>
      <c r="F267" s="12">
        <f t="shared" si="1"/>
        <v>360431407</v>
      </c>
      <c r="G267" s="343"/>
    </row>
    <row r="268" spans="1:7">
      <c r="A268" s="10"/>
      <c r="B268" s="10">
        <v>230</v>
      </c>
      <c r="C268" s="85" t="s">
        <v>142</v>
      </c>
      <c r="D268" s="12">
        <f>2819918988+310868515</f>
        <v>3130787503</v>
      </c>
      <c r="E268" s="45">
        <v>2058317801</v>
      </c>
      <c r="F268" s="12">
        <f t="shared" si="1"/>
        <v>1072469702</v>
      </c>
      <c r="G268" s="343"/>
    </row>
    <row r="269" spans="1:7" ht="45">
      <c r="A269" s="10"/>
      <c r="B269" s="10">
        <v>240</v>
      </c>
      <c r="C269" s="85" t="s">
        <v>143</v>
      </c>
      <c r="D269" s="12">
        <f>51780760539-330757500</f>
        <v>51450003039</v>
      </c>
      <c r="E269" s="45">
        <v>15249215236</v>
      </c>
      <c r="F269" s="12">
        <f t="shared" si="1"/>
        <v>36200787803</v>
      </c>
      <c r="G269" s="343"/>
    </row>
    <row r="270" spans="1:7">
      <c r="A270" s="10"/>
      <c r="B270" s="10">
        <v>250</v>
      </c>
      <c r="C270" s="85" t="s">
        <v>144</v>
      </c>
      <c r="D270" s="12">
        <v>3293100000</v>
      </c>
      <c r="E270" s="45">
        <v>1852910456</v>
      </c>
      <c r="F270" s="12">
        <f t="shared" si="1"/>
        <v>1440189544</v>
      </c>
      <c r="G270" s="343"/>
    </row>
    <row r="271" spans="1:7" ht="30">
      <c r="A271" s="10"/>
      <c r="B271" s="10">
        <v>260</v>
      </c>
      <c r="C271" s="85" t="s">
        <v>145</v>
      </c>
      <c r="D271" s="12">
        <f>18194743002+142500000</f>
        <v>18337243002</v>
      </c>
      <c r="E271" s="45">
        <v>4768628483</v>
      </c>
      <c r="F271" s="12">
        <f t="shared" si="1"/>
        <v>13568614519</v>
      </c>
      <c r="G271" s="343"/>
    </row>
    <row r="272" spans="1:7">
      <c r="A272" s="10"/>
      <c r="B272" s="10">
        <v>280</v>
      </c>
      <c r="C272" s="85" t="s">
        <v>146</v>
      </c>
      <c r="D272" s="12">
        <f>988100000-461705350</f>
        <v>526394650</v>
      </c>
      <c r="E272" s="45">
        <v>125454539</v>
      </c>
      <c r="F272" s="12">
        <f t="shared" si="1"/>
        <v>400940111</v>
      </c>
      <c r="G272" s="343"/>
    </row>
    <row r="273" spans="1:7" ht="30">
      <c r="A273" s="10"/>
      <c r="B273" s="10">
        <v>290</v>
      </c>
      <c r="C273" s="85" t="s">
        <v>147</v>
      </c>
      <c r="D273" s="12">
        <v>1777663000</v>
      </c>
      <c r="E273" s="45">
        <v>525587153</v>
      </c>
      <c r="F273" s="12">
        <f t="shared" si="1"/>
        <v>1252075847</v>
      </c>
      <c r="G273" s="343"/>
    </row>
    <row r="274" spans="1:7" ht="30">
      <c r="A274" s="43">
        <v>300</v>
      </c>
      <c r="B274" s="10"/>
      <c r="C274" s="86" t="s">
        <v>148</v>
      </c>
      <c r="D274" s="11">
        <f>SUM(D275:D281)</f>
        <v>12512796517</v>
      </c>
      <c r="E274" s="44">
        <v>4749365529</v>
      </c>
      <c r="F274" s="11">
        <f t="shared" si="1"/>
        <v>7763430988</v>
      </c>
      <c r="G274" s="343"/>
    </row>
    <row r="275" spans="1:7">
      <c r="A275" s="10"/>
      <c r="B275" s="10">
        <v>310</v>
      </c>
      <c r="C275" s="85" t="s">
        <v>149</v>
      </c>
      <c r="D275" s="12">
        <f>253469000-20000000</f>
        <v>233469000</v>
      </c>
      <c r="E275" s="45">
        <v>101007900</v>
      </c>
      <c r="F275" s="12">
        <f t="shared" si="1"/>
        <v>132461100</v>
      </c>
      <c r="G275" s="343"/>
    </row>
    <row r="276" spans="1:7">
      <c r="A276" s="10"/>
      <c r="B276" s="10">
        <v>320</v>
      </c>
      <c r="C276" s="85" t="s">
        <v>150</v>
      </c>
      <c r="D276" s="12">
        <v>823282500</v>
      </c>
      <c r="E276" s="45">
        <v>385266164</v>
      </c>
      <c r="F276" s="12">
        <f t="shared" si="1"/>
        <v>438016336</v>
      </c>
      <c r="G276" s="343"/>
    </row>
    <row r="277" spans="1:7" ht="30">
      <c r="A277" s="10"/>
      <c r="B277" s="10">
        <v>330</v>
      </c>
      <c r="C277" s="85" t="s">
        <v>151</v>
      </c>
      <c r="D277" s="12">
        <f>611070699+27388985</f>
        <v>638459684</v>
      </c>
      <c r="E277" s="45">
        <v>357099953</v>
      </c>
      <c r="F277" s="12">
        <f t="shared" si="1"/>
        <v>281359731</v>
      </c>
      <c r="G277" s="343"/>
    </row>
    <row r="278" spans="1:7" ht="30">
      <c r="A278" s="10"/>
      <c r="B278" s="10">
        <v>340</v>
      </c>
      <c r="C278" s="85" t="s">
        <v>464</v>
      </c>
      <c r="D278" s="12">
        <f>5285987858+193685420</f>
        <v>5479673278</v>
      </c>
      <c r="E278" s="45">
        <v>1811034588</v>
      </c>
      <c r="F278" s="12">
        <f t="shared" si="1"/>
        <v>3668638690</v>
      </c>
      <c r="G278" s="343"/>
    </row>
    <row r="279" spans="1:7" ht="46.5" customHeight="1">
      <c r="A279" s="10"/>
      <c r="B279" s="10">
        <v>350</v>
      </c>
      <c r="C279" s="85" t="s">
        <v>152</v>
      </c>
      <c r="D279" s="12">
        <v>1042406577</v>
      </c>
      <c r="E279" s="45">
        <v>94971692</v>
      </c>
      <c r="F279" s="12">
        <f t="shared" si="1"/>
        <v>947434885</v>
      </c>
      <c r="G279" s="343"/>
    </row>
    <row r="280" spans="1:7">
      <c r="A280" s="10"/>
      <c r="B280" s="10">
        <v>360</v>
      </c>
      <c r="C280" s="85" t="s">
        <v>153</v>
      </c>
      <c r="D280" s="12">
        <v>2462766522</v>
      </c>
      <c r="E280" s="45">
        <v>1778519829</v>
      </c>
      <c r="F280" s="12">
        <f t="shared" si="1"/>
        <v>684246693</v>
      </c>
      <c r="G280" s="343"/>
    </row>
    <row r="281" spans="1:7">
      <c r="A281" s="10"/>
      <c r="B281" s="10">
        <v>390</v>
      </c>
      <c r="C281" s="85" t="s">
        <v>154</v>
      </c>
      <c r="D281" s="12">
        <f>2714100356-881361400</f>
        <v>1832738956</v>
      </c>
      <c r="E281" s="45">
        <v>221465403</v>
      </c>
      <c r="F281" s="12">
        <f t="shared" si="1"/>
        <v>1611273553</v>
      </c>
      <c r="G281" s="343"/>
    </row>
    <row r="282" spans="1:7">
      <c r="A282" s="43">
        <v>500</v>
      </c>
      <c r="B282" s="10"/>
      <c r="C282" s="86" t="s">
        <v>155</v>
      </c>
      <c r="D282" s="11">
        <f t="shared" ref="D282" si="2">SUM(D283:D289)</f>
        <v>86105394412</v>
      </c>
      <c r="E282" s="44">
        <v>13669013361</v>
      </c>
      <c r="F282" s="11">
        <f t="shared" si="1"/>
        <v>72436381051</v>
      </c>
      <c r="G282" s="343"/>
    </row>
    <row r="283" spans="1:7" ht="30.75" customHeight="1">
      <c r="A283" s="10"/>
      <c r="B283" s="10">
        <v>510</v>
      </c>
      <c r="C283" s="85" t="s">
        <v>156</v>
      </c>
      <c r="D283" s="12">
        <v>150000000</v>
      </c>
      <c r="E283" s="45">
        <v>0</v>
      </c>
      <c r="F283" s="12">
        <f t="shared" si="1"/>
        <v>150000000</v>
      </c>
      <c r="G283" s="343"/>
    </row>
    <row r="284" spans="1:7">
      <c r="A284" s="10"/>
      <c r="B284" s="10">
        <v>520</v>
      </c>
      <c r="C284" s="85" t="s">
        <v>157</v>
      </c>
      <c r="D284" s="12">
        <f>29990497085+3018814580</f>
        <v>33009311665</v>
      </c>
      <c r="E284" s="45">
        <v>2588297250</v>
      </c>
      <c r="F284" s="12">
        <f t="shared" si="1"/>
        <v>30421014415</v>
      </c>
      <c r="G284" s="343"/>
    </row>
    <row r="285" spans="1:7" ht="58.5" customHeight="1">
      <c r="A285" s="10"/>
      <c r="B285" s="10">
        <v>530</v>
      </c>
      <c r="C285" s="85" t="s">
        <v>158</v>
      </c>
      <c r="D285" s="12">
        <f>36074778900-1449433250</f>
        <v>34625345650</v>
      </c>
      <c r="E285" s="45">
        <v>8428548368</v>
      </c>
      <c r="F285" s="12">
        <f t="shared" si="1"/>
        <v>26196797282</v>
      </c>
      <c r="G285" s="343"/>
    </row>
    <row r="286" spans="1:7" ht="44.25" customHeight="1">
      <c r="A286" s="10"/>
      <c r="B286" s="10">
        <v>540</v>
      </c>
      <c r="C286" s="85" t="s">
        <v>159</v>
      </c>
      <c r="D286" s="12">
        <f>12523537097+300000000</f>
        <v>12823537097</v>
      </c>
      <c r="E286" s="45">
        <v>1188531379</v>
      </c>
      <c r="F286" s="12">
        <f t="shared" si="1"/>
        <v>11635005718</v>
      </c>
      <c r="G286" s="343"/>
    </row>
    <row r="287" spans="1:7" ht="51" customHeight="1">
      <c r="A287" s="10"/>
      <c r="B287" s="10">
        <v>550</v>
      </c>
      <c r="C287" s="85" t="s">
        <v>160</v>
      </c>
      <c r="D287" s="12">
        <v>150000000</v>
      </c>
      <c r="E287" s="45">
        <v>0</v>
      </c>
      <c r="F287" s="12">
        <f t="shared" si="1"/>
        <v>150000000</v>
      </c>
      <c r="G287" s="343"/>
    </row>
    <row r="288" spans="1:7" ht="30">
      <c r="A288" s="10"/>
      <c r="B288" s="10">
        <v>570</v>
      </c>
      <c r="C288" s="85" t="s">
        <v>161</v>
      </c>
      <c r="D288" s="12">
        <v>4697200000</v>
      </c>
      <c r="E288" s="45">
        <v>1463636364</v>
      </c>
      <c r="F288" s="12">
        <f t="shared" si="1"/>
        <v>3233563636</v>
      </c>
      <c r="G288" s="343"/>
    </row>
    <row r="289" spans="1:7" ht="47.25" customHeight="1">
      <c r="A289" s="10"/>
      <c r="B289" s="10">
        <v>590</v>
      </c>
      <c r="C289" s="85" t="s">
        <v>465</v>
      </c>
      <c r="D289" s="12">
        <f>1500000000-850000000</f>
        <v>650000000</v>
      </c>
      <c r="E289" s="45">
        <v>0</v>
      </c>
      <c r="F289" s="12">
        <f t="shared" si="1"/>
        <v>650000000</v>
      </c>
      <c r="G289" s="343"/>
    </row>
    <row r="290" spans="1:7">
      <c r="A290" s="43">
        <v>800</v>
      </c>
      <c r="B290" s="10"/>
      <c r="C290" s="86" t="s">
        <v>162</v>
      </c>
      <c r="D290" s="11">
        <f>SUM(D291:D293)</f>
        <v>27166716048</v>
      </c>
      <c r="E290" s="44">
        <v>18119854809</v>
      </c>
      <c r="F290" s="11">
        <f t="shared" si="1"/>
        <v>9046861239</v>
      </c>
      <c r="G290" s="343"/>
    </row>
    <row r="291" spans="1:7" ht="65.25" customHeight="1">
      <c r="A291" s="10"/>
      <c r="B291" s="10">
        <v>810</v>
      </c>
      <c r="C291" s="85" t="s">
        <v>163</v>
      </c>
      <c r="D291" s="12">
        <v>18000000000</v>
      </c>
      <c r="E291" s="45">
        <v>14400000000</v>
      </c>
      <c r="F291" s="12">
        <f t="shared" si="1"/>
        <v>3600000000</v>
      </c>
      <c r="G291" s="343"/>
    </row>
    <row r="292" spans="1:7" ht="51" customHeight="1">
      <c r="A292" s="10"/>
      <c r="B292" s="10">
        <v>840</v>
      </c>
      <c r="C292" s="85" t="s">
        <v>164</v>
      </c>
      <c r="D292" s="12">
        <v>2932954000</v>
      </c>
      <c r="E292" s="45">
        <v>828626301</v>
      </c>
      <c r="F292" s="12">
        <f t="shared" si="1"/>
        <v>2104327699</v>
      </c>
      <c r="G292" s="343"/>
    </row>
    <row r="293" spans="1:7" ht="49.5" customHeight="1">
      <c r="A293" s="10"/>
      <c r="B293" s="10">
        <v>850</v>
      </c>
      <c r="C293" s="85" t="s">
        <v>165</v>
      </c>
      <c r="D293" s="12">
        <v>6233762048</v>
      </c>
      <c r="E293" s="45">
        <v>2891228508</v>
      </c>
      <c r="F293" s="12">
        <f t="shared" si="1"/>
        <v>3342533540</v>
      </c>
      <c r="G293" s="343"/>
    </row>
    <row r="294" spans="1:7">
      <c r="A294" s="43">
        <v>900</v>
      </c>
      <c r="B294" s="10"/>
      <c r="C294" s="86" t="s">
        <v>166</v>
      </c>
      <c r="D294" s="11">
        <f>SUM(D295:D296)</f>
        <v>3572200000</v>
      </c>
      <c r="E294" s="44">
        <v>780075937</v>
      </c>
      <c r="F294" s="11">
        <f t="shared" si="1"/>
        <v>2792124063</v>
      </c>
      <c r="G294" s="343"/>
    </row>
    <row r="295" spans="1:7" ht="45.75" customHeight="1">
      <c r="A295" s="10"/>
      <c r="B295" s="10">
        <v>910</v>
      </c>
      <c r="C295" s="85" t="s">
        <v>167</v>
      </c>
      <c r="D295" s="12">
        <v>3372200000</v>
      </c>
      <c r="E295" s="45">
        <v>749706124</v>
      </c>
      <c r="F295" s="12">
        <f t="shared" si="1"/>
        <v>2622493876</v>
      </c>
      <c r="G295" s="343"/>
    </row>
    <row r="296" spans="1:7" ht="64.5" customHeight="1">
      <c r="A296" s="10"/>
      <c r="B296" s="10">
        <v>920</v>
      </c>
      <c r="C296" s="85" t="s">
        <v>168</v>
      </c>
      <c r="D296" s="12">
        <v>200000000</v>
      </c>
      <c r="E296" s="45">
        <v>30369813</v>
      </c>
      <c r="F296" s="12">
        <f t="shared" si="1"/>
        <v>169630187</v>
      </c>
      <c r="G296" s="343"/>
    </row>
    <row r="297" spans="1:7">
      <c r="A297" s="345" t="s">
        <v>169</v>
      </c>
      <c r="B297" s="346"/>
      <c r="C297" s="347"/>
      <c r="D297" s="11">
        <f>+D259+D265+D274+D282+D290+D294</f>
        <v>383994086143</v>
      </c>
      <c r="E297" s="11">
        <f>+E294+E290+E282+E274+E265+E259</f>
        <v>177831545297</v>
      </c>
      <c r="F297" s="11">
        <f t="shared" si="1"/>
        <v>206162540846</v>
      </c>
      <c r="G297" s="344"/>
    </row>
    <row r="298" spans="1:7" ht="15.75">
      <c r="A298" s="13"/>
      <c r="B298" s="14"/>
      <c r="C298" s="51"/>
      <c r="D298" s="14"/>
      <c r="E298" s="14"/>
      <c r="F298" s="14"/>
      <c r="G298" s="14"/>
    </row>
    <row r="299" spans="1:7" ht="15.75">
      <c r="A299" s="13"/>
      <c r="B299" s="14"/>
      <c r="C299" s="51"/>
      <c r="D299" s="14"/>
      <c r="E299" s="14"/>
      <c r="F299" s="14"/>
      <c r="G299" s="14"/>
    </row>
    <row r="300" spans="1:7" ht="15.75">
      <c r="A300" s="13"/>
      <c r="B300" s="14"/>
      <c r="C300" s="51"/>
      <c r="D300" s="14"/>
      <c r="E300" s="14"/>
      <c r="F300" s="14"/>
      <c r="G300" s="14"/>
    </row>
    <row r="301" spans="1:7" ht="15.75">
      <c r="A301" s="13"/>
      <c r="B301" s="14"/>
      <c r="C301" s="51"/>
      <c r="D301" s="14"/>
      <c r="E301" s="14"/>
      <c r="F301" s="14"/>
      <c r="G301" s="14"/>
    </row>
    <row r="302" spans="1:7" ht="15.75">
      <c r="A302" s="13"/>
      <c r="B302" s="14"/>
      <c r="C302" s="51"/>
      <c r="D302" s="14"/>
      <c r="E302" s="14"/>
      <c r="F302" s="14"/>
      <c r="G302" s="14"/>
    </row>
    <row r="303" spans="1:7" ht="15.75">
      <c r="A303" s="13"/>
      <c r="B303" s="14"/>
      <c r="C303" s="51"/>
      <c r="D303" s="14"/>
      <c r="E303" s="14"/>
      <c r="F303" s="14"/>
      <c r="G303" s="14"/>
    </row>
    <row r="304" spans="1:7" ht="15.75">
      <c r="A304" s="13"/>
      <c r="B304" s="14"/>
      <c r="C304" s="51"/>
      <c r="D304" s="14"/>
      <c r="E304" s="14"/>
      <c r="F304" s="14"/>
      <c r="G304" s="14"/>
    </row>
    <row r="305" spans="1:7" ht="15.75">
      <c r="A305" s="13"/>
      <c r="B305" s="14"/>
      <c r="C305" s="51"/>
      <c r="D305" s="14"/>
      <c r="E305" s="14"/>
      <c r="F305" s="14"/>
      <c r="G305" s="14"/>
    </row>
    <row r="306" spans="1:7" ht="15.75">
      <c r="A306" s="13"/>
      <c r="B306" s="14"/>
      <c r="C306" s="51"/>
      <c r="D306" s="14"/>
      <c r="E306" s="14"/>
      <c r="F306" s="14"/>
      <c r="G306" s="14"/>
    </row>
    <row r="307" spans="1:7" ht="15.75">
      <c r="A307" s="13"/>
      <c r="B307" s="14"/>
      <c r="C307" s="51"/>
      <c r="D307" s="14"/>
      <c r="E307" s="14"/>
      <c r="F307" s="14"/>
      <c r="G307" s="14"/>
    </row>
    <row r="308" spans="1:7" ht="15.75">
      <c r="A308" s="13"/>
      <c r="B308" s="14"/>
      <c r="C308" s="51"/>
      <c r="D308" s="14"/>
      <c r="E308" s="14"/>
      <c r="F308" s="14"/>
      <c r="G308" s="14"/>
    </row>
    <row r="309" spans="1:7" ht="15.75">
      <c r="A309" s="13"/>
      <c r="B309" s="14"/>
      <c r="C309" s="51"/>
      <c r="D309" s="14"/>
      <c r="E309" s="14"/>
      <c r="F309" s="14"/>
      <c r="G309" s="14"/>
    </row>
    <row r="310" spans="1:7" ht="15.75">
      <c r="A310" s="13"/>
      <c r="B310" s="14"/>
      <c r="C310" s="51"/>
      <c r="D310" s="14"/>
      <c r="E310" s="14"/>
      <c r="F310" s="14"/>
      <c r="G310" s="14"/>
    </row>
    <row r="311" spans="1:7" ht="15.75">
      <c r="A311" s="13"/>
      <c r="B311" s="14"/>
      <c r="C311" s="51"/>
      <c r="D311" s="14"/>
      <c r="E311" s="14"/>
      <c r="F311" s="14"/>
      <c r="G311" s="14"/>
    </row>
    <row r="312" spans="1:7" ht="15.75">
      <c r="A312" s="13"/>
      <c r="B312" s="14"/>
      <c r="C312" s="51"/>
      <c r="D312" s="14"/>
      <c r="E312" s="14"/>
      <c r="F312" s="14"/>
      <c r="G312" s="14"/>
    </row>
    <row r="313" spans="1:7" ht="15.75">
      <c r="A313" s="13"/>
      <c r="B313" s="14"/>
      <c r="C313" s="51"/>
      <c r="D313" s="14"/>
      <c r="E313" s="14"/>
      <c r="F313" s="14"/>
      <c r="G313" s="14"/>
    </row>
    <row r="314" spans="1:7" ht="15.75">
      <c r="A314" s="13"/>
      <c r="B314" s="14"/>
      <c r="C314" s="51"/>
      <c r="D314" s="14"/>
      <c r="E314" s="14"/>
      <c r="F314" s="14"/>
      <c r="G314" s="14"/>
    </row>
    <row r="315" spans="1:7" ht="15.75">
      <c r="A315" s="13"/>
      <c r="B315" s="14"/>
      <c r="C315" s="51"/>
      <c r="D315" s="14"/>
      <c r="E315" s="14"/>
      <c r="F315" s="14"/>
      <c r="G315" s="14"/>
    </row>
    <row r="316" spans="1:7" ht="15.75">
      <c r="A316" s="13"/>
      <c r="B316" s="14"/>
      <c r="C316" s="51"/>
      <c r="D316" s="14"/>
      <c r="E316" s="14"/>
      <c r="F316" s="14"/>
      <c r="G316" s="14"/>
    </row>
    <row r="317" spans="1:7" ht="15.75">
      <c r="A317" s="13"/>
      <c r="B317" s="14"/>
      <c r="C317" s="51"/>
      <c r="D317" s="14"/>
      <c r="E317" s="14"/>
      <c r="F317" s="14"/>
      <c r="G317" s="14"/>
    </row>
    <row r="318" spans="1:7" ht="15.75">
      <c r="A318" s="13"/>
      <c r="B318" s="14"/>
      <c r="C318" s="51"/>
      <c r="D318" s="14"/>
      <c r="E318" s="14"/>
      <c r="F318" s="14"/>
      <c r="G318" s="14"/>
    </row>
    <row r="319" spans="1:7" ht="15.75">
      <c r="A319" s="13"/>
      <c r="B319" s="14"/>
      <c r="C319" s="51"/>
      <c r="D319" s="14"/>
      <c r="E319" s="14"/>
      <c r="F319" s="14"/>
      <c r="G319" s="14"/>
    </row>
    <row r="320" spans="1:7" ht="15.75">
      <c r="A320" s="13"/>
      <c r="B320" s="14"/>
      <c r="C320" s="51"/>
      <c r="D320" s="14"/>
      <c r="E320" s="14"/>
      <c r="F320" s="14"/>
      <c r="G320" s="14"/>
    </row>
    <row r="321" spans="1:7" ht="15.75">
      <c r="A321" s="13"/>
      <c r="B321" s="14"/>
      <c r="C321" s="51"/>
      <c r="D321" s="14"/>
      <c r="E321" s="14"/>
      <c r="F321" s="14"/>
      <c r="G321" s="14"/>
    </row>
    <row r="322" spans="1:7" ht="15.75">
      <c r="A322" s="13"/>
      <c r="B322" s="14"/>
      <c r="C322" s="51"/>
      <c r="D322" s="14"/>
      <c r="E322" s="14"/>
      <c r="F322" s="14"/>
      <c r="G322" s="14"/>
    </row>
    <row r="323" spans="1:7" ht="15.75">
      <c r="A323" s="13"/>
      <c r="B323" s="14"/>
      <c r="C323" s="51"/>
      <c r="D323" s="14"/>
      <c r="E323" s="14"/>
      <c r="F323" s="14"/>
      <c r="G323" s="14"/>
    </row>
    <row r="324" spans="1:7" ht="18.75">
      <c r="A324" s="203" t="s">
        <v>90</v>
      </c>
      <c r="B324" s="204"/>
      <c r="C324" s="204"/>
      <c r="D324" s="204"/>
      <c r="E324" s="204"/>
      <c r="F324" s="204"/>
      <c r="G324" s="205"/>
    </row>
    <row r="325" spans="1:7" ht="36" customHeight="1">
      <c r="A325" s="192" t="s">
        <v>33</v>
      </c>
      <c r="B325" s="193"/>
      <c r="C325" s="193"/>
      <c r="D325" s="193"/>
      <c r="E325" s="193"/>
      <c r="F325" s="193"/>
      <c r="G325" s="194"/>
    </row>
    <row r="326" spans="1:7" ht="15.75">
      <c r="A326" s="130" t="s">
        <v>322</v>
      </c>
      <c r="B326" s="131"/>
      <c r="C326" s="131"/>
      <c r="D326" s="131"/>
      <c r="E326" s="131"/>
      <c r="F326" s="131"/>
      <c r="G326" s="132"/>
    </row>
    <row r="327" spans="1:7" ht="47.25">
      <c r="A327" s="33" t="s">
        <v>15</v>
      </c>
      <c r="B327" s="33" t="s">
        <v>34</v>
      </c>
      <c r="C327" s="108" t="s">
        <v>16</v>
      </c>
      <c r="D327" s="108"/>
      <c r="E327" s="108" t="s">
        <v>35</v>
      </c>
      <c r="F327" s="108"/>
      <c r="G327" s="33" t="s">
        <v>36</v>
      </c>
    </row>
    <row r="328" spans="1:7" ht="45">
      <c r="A328" s="70">
        <v>1</v>
      </c>
      <c r="B328" s="70" t="s">
        <v>225</v>
      </c>
      <c r="C328" s="195" t="s">
        <v>226</v>
      </c>
      <c r="D328" s="195"/>
      <c r="E328" s="195" t="s">
        <v>227</v>
      </c>
      <c r="F328" s="195"/>
      <c r="G328" s="70" t="s">
        <v>228</v>
      </c>
    </row>
    <row r="329" spans="1:7" ht="30">
      <c r="A329" s="70">
        <v>2</v>
      </c>
      <c r="B329" s="70" t="s">
        <v>229</v>
      </c>
      <c r="C329" s="195" t="s">
        <v>230</v>
      </c>
      <c r="D329" s="195"/>
      <c r="E329" s="195" t="s">
        <v>231</v>
      </c>
      <c r="F329" s="195"/>
      <c r="G329" s="73">
        <v>214381151</v>
      </c>
    </row>
    <row r="330" spans="1:7" s="3" customFormat="1" ht="45">
      <c r="A330" s="73">
        <v>3</v>
      </c>
      <c r="B330" s="70" t="s">
        <v>232</v>
      </c>
      <c r="C330" s="195" t="s">
        <v>230</v>
      </c>
      <c r="D330" s="195"/>
      <c r="E330" s="195" t="s">
        <v>233</v>
      </c>
      <c r="F330" s="195"/>
      <c r="G330" s="73">
        <v>216882331</v>
      </c>
    </row>
    <row r="331" spans="1:7" ht="45">
      <c r="A331" s="73">
        <v>4</v>
      </c>
      <c r="B331" s="70" t="s">
        <v>531</v>
      </c>
      <c r="C331" s="195" t="s">
        <v>230</v>
      </c>
      <c r="D331" s="195"/>
      <c r="E331" s="195" t="s">
        <v>532</v>
      </c>
      <c r="F331" s="195"/>
      <c r="G331" s="73">
        <v>214383302</v>
      </c>
    </row>
    <row r="332" spans="1:7" ht="185.25" customHeight="1">
      <c r="A332" s="113"/>
      <c r="B332" s="114"/>
      <c r="C332" s="114"/>
      <c r="D332" s="114"/>
      <c r="E332" s="114"/>
      <c r="F332" s="114"/>
      <c r="G332" s="115"/>
    </row>
    <row r="333" spans="1:7" ht="15.75">
      <c r="A333" s="130" t="s">
        <v>656</v>
      </c>
      <c r="B333" s="131"/>
      <c r="C333" s="131"/>
      <c r="D333" s="131"/>
      <c r="E333" s="131"/>
      <c r="F333" s="131"/>
      <c r="G333" s="132"/>
    </row>
    <row r="334" spans="1:7" ht="47.25">
      <c r="A334" s="59" t="s">
        <v>15</v>
      </c>
      <c r="B334" s="59" t="s">
        <v>34</v>
      </c>
      <c r="C334" s="108" t="s">
        <v>16</v>
      </c>
      <c r="D334" s="108"/>
      <c r="E334" s="108" t="s">
        <v>35</v>
      </c>
      <c r="F334" s="108"/>
      <c r="G334" s="59" t="s">
        <v>36</v>
      </c>
    </row>
    <row r="335" spans="1:7" ht="45">
      <c r="A335" s="90">
        <v>1</v>
      </c>
      <c r="B335" s="90" t="s">
        <v>636</v>
      </c>
      <c r="C335" s="110" t="s">
        <v>637</v>
      </c>
      <c r="D335" s="110"/>
      <c r="E335" s="158" t="s">
        <v>638</v>
      </c>
      <c r="F335" s="112"/>
      <c r="G335" s="90" t="s">
        <v>639</v>
      </c>
    </row>
    <row r="336" spans="1:7" ht="45">
      <c r="A336" s="91">
        <v>2</v>
      </c>
      <c r="B336" s="90" t="s">
        <v>640</v>
      </c>
      <c r="C336" s="110" t="s">
        <v>641</v>
      </c>
      <c r="D336" s="110"/>
      <c r="E336" s="158" t="s">
        <v>642</v>
      </c>
      <c r="F336" s="112"/>
      <c r="G336" s="90" t="s">
        <v>639</v>
      </c>
    </row>
    <row r="337" spans="1:7" ht="60">
      <c r="A337" s="91">
        <v>3</v>
      </c>
      <c r="B337" s="90" t="s">
        <v>643</v>
      </c>
      <c r="C337" s="158" t="s">
        <v>644</v>
      </c>
      <c r="D337" s="112"/>
      <c r="E337" s="158" t="s">
        <v>645</v>
      </c>
      <c r="F337" s="112"/>
      <c r="G337" s="90" t="s">
        <v>646</v>
      </c>
    </row>
    <row r="338" spans="1:7" ht="60">
      <c r="A338" s="91">
        <v>4</v>
      </c>
      <c r="B338" s="90" t="s">
        <v>647</v>
      </c>
      <c r="C338" s="158" t="s">
        <v>644</v>
      </c>
      <c r="D338" s="112"/>
      <c r="E338" s="158" t="s">
        <v>645</v>
      </c>
      <c r="F338" s="112"/>
      <c r="G338" s="90" t="s">
        <v>648</v>
      </c>
    </row>
    <row r="339" spans="1:7" ht="45">
      <c r="A339" s="91">
        <v>5</v>
      </c>
      <c r="B339" s="90" t="s">
        <v>649</v>
      </c>
      <c r="C339" s="110" t="s">
        <v>650</v>
      </c>
      <c r="D339" s="110"/>
      <c r="E339" s="110" t="s">
        <v>651</v>
      </c>
      <c r="F339" s="110"/>
      <c r="G339" s="90" t="s">
        <v>652</v>
      </c>
    </row>
    <row r="340" spans="1:7" ht="61.5" customHeight="1">
      <c r="A340" s="91">
        <v>6</v>
      </c>
      <c r="B340" s="90" t="s">
        <v>653</v>
      </c>
      <c r="C340" s="110" t="s">
        <v>650</v>
      </c>
      <c r="D340" s="110"/>
      <c r="E340" s="110" t="s">
        <v>654</v>
      </c>
      <c r="F340" s="110"/>
      <c r="G340" s="90" t="s">
        <v>655</v>
      </c>
    </row>
    <row r="341" spans="1:7" ht="15" customHeight="1">
      <c r="A341" s="130" t="s">
        <v>718</v>
      </c>
      <c r="B341" s="131"/>
      <c r="C341" s="131"/>
      <c r="D341" s="131"/>
      <c r="E341" s="131"/>
      <c r="F341" s="131"/>
      <c r="G341" s="132"/>
    </row>
    <row r="342" spans="1:7" s="88" customFormat="1" ht="47.25">
      <c r="A342" s="99" t="s">
        <v>15</v>
      </c>
      <c r="B342" s="99" t="s">
        <v>34</v>
      </c>
      <c r="C342" s="108" t="s">
        <v>16</v>
      </c>
      <c r="D342" s="108"/>
      <c r="E342" s="108" t="s">
        <v>35</v>
      </c>
      <c r="F342" s="108"/>
      <c r="G342" s="99" t="s">
        <v>36</v>
      </c>
    </row>
    <row r="343" spans="1:7" s="88" customFormat="1" ht="69.75" customHeight="1">
      <c r="A343" s="98">
        <v>1</v>
      </c>
      <c r="B343" s="104" t="s">
        <v>720</v>
      </c>
      <c r="C343" s="109" t="s">
        <v>721</v>
      </c>
      <c r="D343" s="110"/>
      <c r="E343" s="111" t="s">
        <v>719</v>
      </c>
      <c r="F343" s="112"/>
      <c r="G343" s="104" t="s">
        <v>722</v>
      </c>
    </row>
    <row r="344" spans="1:7" s="88" customFormat="1" ht="144.75" customHeight="1">
      <c r="A344" s="113"/>
      <c r="B344" s="114"/>
      <c r="C344" s="114"/>
      <c r="D344" s="114"/>
      <c r="E344" s="114"/>
      <c r="F344" s="114"/>
      <c r="G344" s="115"/>
    </row>
    <row r="345" spans="1:7" ht="16.5">
      <c r="A345" s="213" t="s">
        <v>83</v>
      </c>
      <c r="B345" s="214"/>
      <c r="C345" s="214"/>
      <c r="D345" s="214"/>
      <c r="E345" s="214"/>
      <c r="F345" s="214"/>
      <c r="G345" s="215"/>
    </row>
    <row r="346" spans="1:7" ht="15.75">
      <c r="A346" s="142" t="s">
        <v>67</v>
      </c>
      <c r="B346" s="143"/>
      <c r="C346" s="142" t="s">
        <v>16</v>
      </c>
      <c r="D346" s="143"/>
      <c r="E346" s="6" t="s">
        <v>60</v>
      </c>
      <c r="F346" s="142" t="s">
        <v>68</v>
      </c>
      <c r="G346" s="143"/>
    </row>
    <row r="347" spans="1:7">
      <c r="A347" s="190" t="s">
        <v>234</v>
      </c>
      <c r="B347" s="191"/>
      <c r="C347" s="222" t="s">
        <v>235</v>
      </c>
      <c r="D347" s="223"/>
      <c r="E347" s="82" t="s">
        <v>236</v>
      </c>
      <c r="F347" s="220" t="s">
        <v>237</v>
      </c>
      <c r="G347" s="221"/>
    </row>
    <row r="348" spans="1:7" ht="33" customHeight="1">
      <c r="A348" s="190" t="s">
        <v>319</v>
      </c>
      <c r="B348" s="191"/>
      <c r="C348" s="190" t="s">
        <v>320</v>
      </c>
      <c r="D348" s="191"/>
      <c r="E348" s="83">
        <v>45028</v>
      </c>
      <c r="F348" s="190" t="s">
        <v>311</v>
      </c>
      <c r="G348" s="191"/>
    </row>
    <row r="349" spans="1:7" ht="342.75" customHeight="1">
      <c r="A349" s="201"/>
      <c r="B349" s="202"/>
      <c r="C349" s="201"/>
      <c r="D349" s="202"/>
      <c r="E349" s="20"/>
      <c r="F349" s="199"/>
      <c r="G349" s="200"/>
    </row>
    <row r="350" spans="1:7" ht="16.5">
      <c r="A350" s="192" t="s">
        <v>98</v>
      </c>
      <c r="B350" s="193"/>
      <c r="C350" s="193"/>
      <c r="D350" s="193"/>
      <c r="E350" s="193"/>
      <c r="F350" s="193"/>
      <c r="G350" s="194"/>
    </row>
    <row r="351" spans="1:7" ht="63" customHeight="1">
      <c r="A351" s="33" t="s">
        <v>75</v>
      </c>
      <c r="B351" s="33" t="s">
        <v>97</v>
      </c>
      <c r="C351" s="53" t="s">
        <v>96</v>
      </c>
      <c r="D351" s="108" t="s">
        <v>74</v>
      </c>
      <c r="E351" s="108"/>
      <c r="F351" s="108"/>
      <c r="G351" s="27" t="s">
        <v>32</v>
      </c>
    </row>
    <row r="352" spans="1:7" s="7" customFormat="1" ht="117" customHeight="1">
      <c r="A352" s="136">
        <v>366</v>
      </c>
      <c r="B352" s="136">
        <v>128</v>
      </c>
      <c r="C352" s="224">
        <v>236</v>
      </c>
      <c r="D352" s="226" t="s">
        <v>251</v>
      </c>
      <c r="E352" s="227"/>
      <c r="F352" s="228"/>
      <c r="G352" s="15" t="s">
        <v>248</v>
      </c>
    </row>
    <row r="353" spans="1:7" s="7" customFormat="1" ht="285.75" customHeight="1">
      <c r="A353" s="138"/>
      <c r="B353" s="138"/>
      <c r="C353" s="225"/>
      <c r="D353" s="229"/>
      <c r="E353" s="230"/>
      <c r="F353" s="231"/>
      <c r="G353" s="15" t="s">
        <v>249</v>
      </c>
    </row>
    <row r="354" spans="1:7" s="7" customFormat="1" ht="15.75" customHeight="1">
      <c r="A354" s="162" t="s">
        <v>635</v>
      </c>
      <c r="B354" s="163"/>
      <c r="C354" s="163"/>
      <c r="D354" s="163"/>
      <c r="E354" s="163"/>
      <c r="F354" s="163"/>
      <c r="G354" s="164"/>
    </row>
    <row r="355" spans="1:7" s="7" customFormat="1" ht="15.75" customHeight="1">
      <c r="A355" s="139" t="s">
        <v>93</v>
      </c>
      <c r="B355" s="140"/>
      <c r="C355" s="140"/>
      <c r="D355" s="140"/>
      <c r="E355" s="140"/>
      <c r="F355" s="140"/>
      <c r="G355" s="141"/>
    </row>
    <row r="356" spans="1:7" s="7" customFormat="1" ht="18.75">
      <c r="A356" s="139" t="s">
        <v>546</v>
      </c>
      <c r="B356" s="140"/>
      <c r="C356" s="140"/>
      <c r="D356" s="140"/>
      <c r="E356" s="140"/>
      <c r="F356" s="140"/>
      <c r="G356" s="141"/>
    </row>
    <row r="357" spans="1:7" s="7" customFormat="1" ht="16.5">
      <c r="A357" s="196" t="s">
        <v>94</v>
      </c>
      <c r="B357" s="197"/>
      <c r="C357" s="197"/>
      <c r="D357" s="197"/>
      <c r="E357" s="197"/>
      <c r="F357" s="197"/>
      <c r="G357" s="198"/>
    </row>
    <row r="358" spans="1:7" s="89" customFormat="1" ht="32.25" customHeight="1">
      <c r="A358" s="142" t="s">
        <v>76</v>
      </c>
      <c r="B358" s="143"/>
      <c r="C358" s="144" t="s">
        <v>77</v>
      </c>
      <c r="D358" s="145"/>
      <c r="E358" s="142" t="s">
        <v>68</v>
      </c>
      <c r="F358" s="146"/>
      <c r="G358" s="143"/>
    </row>
    <row r="359" spans="1:7" s="89" customFormat="1" ht="32.25" customHeight="1">
      <c r="A359" s="156">
        <v>1</v>
      </c>
      <c r="B359" s="157"/>
      <c r="C359" s="147" t="s">
        <v>711</v>
      </c>
      <c r="D359" s="148"/>
      <c r="E359" s="149" t="s">
        <v>712</v>
      </c>
      <c r="F359" s="150"/>
      <c r="G359" s="151"/>
    </row>
    <row r="360" spans="1:7" s="7" customFormat="1" ht="59.25" customHeight="1">
      <c r="A360" s="156">
        <v>2</v>
      </c>
      <c r="B360" s="157"/>
      <c r="C360" s="147" t="s">
        <v>713</v>
      </c>
      <c r="D360" s="148"/>
      <c r="E360" s="149" t="s">
        <v>714</v>
      </c>
      <c r="F360" s="150"/>
      <c r="G360" s="151"/>
    </row>
    <row r="361" spans="1:7" s="7" customFormat="1" ht="64.5" customHeight="1">
      <c r="A361" s="190">
        <v>5</v>
      </c>
      <c r="B361" s="191"/>
      <c r="C361" s="222" t="s">
        <v>523</v>
      </c>
      <c r="D361" s="223"/>
      <c r="E361" s="222" t="s">
        <v>524</v>
      </c>
      <c r="F361" s="260"/>
      <c r="G361" s="223"/>
    </row>
    <row r="362" spans="1:7" s="7" customFormat="1" ht="57.75" customHeight="1">
      <c r="A362" s="190">
        <v>1</v>
      </c>
      <c r="B362" s="191"/>
      <c r="C362" s="222" t="s">
        <v>525</v>
      </c>
      <c r="D362" s="223"/>
      <c r="E362" s="222" t="s">
        <v>530</v>
      </c>
      <c r="F362" s="260"/>
      <c r="G362" s="223"/>
    </row>
    <row r="363" spans="1:7" s="7" customFormat="1" ht="35.25" customHeight="1">
      <c r="A363" s="190">
        <v>1</v>
      </c>
      <c r="B363" s="191"/>
      <c r="C363" s="222" t="s">
        <v>526</v>
      </c>
      <c r="D363" s="223"/>
      <c r="E363" s="332" t="s">
        <v>527</v>
      </c>
      <c r="F363" s="333"/>
      <c r="G363" s="334"/>
    </row>
    <row r="364" spans="1:7" ht="130.5" customHeight="1">
      <c r="A364" s="190">
        <v>1</v>
      </c>
      <c r="B364" s="191"/>
      <c r="C364" s="222" t="s">
        <v>528</v>
      </c>
      <c r="D364" s="223"/>
      <c r="E364" s="335" t="s">
        <v>529</v>
      </c>
      <c r="F364" s="336"/>
      <c r="G364" s="337"/>
    </row>
    <row r="365" spans="1:7" ht="137.25" customHeight="1">
      <c r="A365" s="69"/>
      <c r="B365" s="69"/>
      <c r="C365" s="69"/>
      <c r="D365" s="69"/>
      <c r="E365" s="69"/>
      <c r="F365" s="69"/>
      <c r="G365" s="69"/>
    </row>
    <row r="366" spans="1:7" ht="18.75">
      <c r="A366" s="139" t="s">
        <v>547</v>
      </c>
      <c r="B366" s="140"/>
      <c r="C366" s="140"/>
      <c r="D366" s="140"/>
      <c r="E366" s="140"/>
      <c r="F366" s="140"/>
      <c r="G366" s="141"/>
    </row>
    <row r="367" spans="1:7" ht="45" customHeight="1">
      <c r="A367" s="142" t="s">
        <v>76</v>
      </c>
      <c r="B367" s="143"/>
      <c r="C367" s="144" t="s">
        <v>77</v>
      </c>
      <c r="D367" s="145"/>
      <c r="E367" s="142" t="s">
        <v>68</v>
      </c>
      <c r="F367" s="146"/>
      <c r="G367" s="143"/>
    </row>
    <row r="368" spans="1:7" ht="102" customHeight="1">
      <c r="A368" s="222" t="s">
        <v>294</v>
      </c>
      <c r="B368" s="223"/>
      <c r="C368" s="222" t="s">
        <v>548</v>
      </c>
      <c r="D368" s="191"/>
      <c r="E368" s="338" t="s">
        <v>549</v>
      </c>
      <c r="F368" s="260"/>
      <c r="G368" s="223"/>
    </row>
    <row r="369" spans="1:7" ht="89.25" customHeight="1">
      <c r="A369" s="222" t="s">
        <v>550</v>
      </c>
      <c r="B369" s="223"/>
      <c r="C369" s="222" t="s">
        <v>551</v>
      </c>
      <c r="D369" s="191"/>
      <c r="E369" s="338" t="s">
        <v>552</v>
      </c>
      <c r="F369" s="260"/>
      <c r="G369" s="223"/>
    </row>
    <row r="370" spans="1:7" ht="148.5" customHeight="1">
      <c r="A370" s="222" t="s">
        <v>553</v>
      </c>
      <c r="B370" s="223"/>
      <c r="C370" s="222" t="s">
        <v>554</v>
      </c>
      <c r="D370" s="191"/>
      <c r="E370" s="338" t="s">
        <v>555</v>
      </c>
      <c r="F370" s="260"/>
      <c r="G370" s="223"/>
    </row>
    <row r="371" spans="1:7" s="88" customFormat="1" ht="110.25" customHeight="1">
      <c r="A371" s="222" t="s">
        <v>556</v>
      </c>
      <c r="B371" s="223"/>
      <c r="C371" s="222" t="s">
        <v>557</v>
      </c>
      <c r="D371" s="191"/>
      <c r="E371" s="338" t="s">
        <v>558</v>
      </c>
      <c r="F371" s="260"/>
      <c r="G371" s="223"/>
    </row>
    <row r="372" spans="1:7" s="88" customFormat="1" ht="18.75">
      <c r="A372" s="139" t="s">
        <v>660</v>
      </c>
      <c r="B372" s="140"/>
      <c r="C372" s="140"/>
      <c r="D372" s="140"/>
      <c r="E372" s="140"/>
      <c r="F372" s="140"/>
      <c r="G372" s="141"/>
    </row>
    <row r="373" spans="1:7" s="88" customFormat="1" ht="28.5" customHeight="1">
      <c r="A373" s="142" t="s">
        <v>76</v>
      </c>
      <c r="B373" s="143"/>
      <c r="C373" s="144" t="s">
        <v>77</v>
      </c>
      <c r="D373" s="145"/>
      <c r="E373" s="142" t="s">
        <v>68</v>
      </c>
      <c r="F373" s="146"/>
      <c r="G373" s="143"/>
    </row>
    <row r="374" spans="1:7" ht="52.5" customHeight="1">
      <c r="A374" s="173" t="s">
        <v>657</v>
      </c>
      <c r="B374" s="174"/>
      <c r="C374" s="173" t="s">
        <v>658</v>
      </c>
      <c r="D374" s="174"/>
      <c r="E374" s="175" t="s">
        <v>659</v>
      </c>
      <c r="F374" s="176"/>
      <c r="G374" s="177"/>
    </row>
    <row r="375" spans="1:7" ht="18.75">
      <c r="A375" s="339" t="s">
        <v>559</v>
      </c>
      <c r="B375" s="340"/>
      <c r="C375" s="340"/>
      <c r="D375" s="340"/>
      <c r="E375" s="340"/>
      <c r="F375" s="340"/>
      <c r="G375" s="341"/>
    </row>
    <row r="376" spans="1:7" ht="42" customHeight="1">
      <c r="A376" s="47" t="s">
        <v>69</v>
      </c>
      <c r="B376" s="47" t="s">
        <v>70</v>
      </c>
      <c r="C376" s="130" t="s">
        <v>73</v>
      </c>
      <c r="D376" s="132"/>
      <c r="E376" s="47" t="s">
        <v>71</v>
      </c>
      <c r="F376" s="130" t="s">
        <v>72</v>
      </c>
      <c r="G376" s="132"/>
    </row>
    <row r="377" spans="1:7" ht="409.5" customHeight="1">
      <c r="A377" s="70" t="s">
        <v>252</v>
      </c>
      <c r="B377" s="70">
        <v>4</v>
      </c>
      <c r="C377" s="158" t="s">
        <v>715</v>
      </c>
      <c r="D377" s="172"/>
      <c r="E377" s="90" t="s">
        <v>717</v>
      </c>
      <c r="F377" s="154" t="s">
        <v>716</v>
      </c>
      <c r="G377" s="168"/>
    </row>
    <row r="378" spans="1:7" ht="15.75">
      <c r="A378" s="113" t="s">
        <v>64</v>
      </c>
      <c r="B378" s="114"/>
      <c r="C378" s="114"/>
      <c r="D378" s="114"/>
      <c r="E378" s="114"/>
      <c r="F378" s="114"/>
      <c r="G378" s="115"/>
    </row>
    <row r="379" spans="1:7" ht="18.75">
      <c r="A379" s="139" t="s">
        <v>95</v>
      </c>
      <c r="B379" s="140"/>
      <c r="C379" s="140"/>
      <c r="D379" s="140"/>
      <c r="E379" s="140"/>
      <c r="F379" s="140"/>
      <c r="G379" s="141"/>
    </row>
    <row r="380" spans="1:7" ht="15.75" customHeight="1">
      <c r="A380" s="192" t="s">
        <v>100</v>
      </c>
      <c r="B380" s="193"/>
      <c r="C380" s="193"/>
      <c r="D380" s="193"/>
      <c r="E380" s="193"/>
      <c r="F380" s="193"/>
      <c r="G380" s="194"/>
    </row>
    <row r="381" spans="1:7" ht="32.25" customHeight="1">
      <c r="A381" s="33" t="s">
        <v>37</v>
      </c>
      <c r="B381" s="33" t="s">
        <v>38</v>
      </c>
      <c r="C381" s="108" t="s">
        <v>16</v>
      </c>
      <c r="D381" s="108"/>
      <c r="E381" s="33" t="s">
        <v>39</v>
      </c>
      <c r="F381" s="130" t="s">
        <v>62</v>
      </c>
      <c r="G381" s="132"/>
    </row>
    <row r="382" spans="1:7" ht="31.5" customHeight="1">
      <c r="A382" s="32">
        <v>15492</v>
      </c>
      <c r="B382" s="22">
        <v>45118</v>
      </c>
      <c r="C382" s="219" t="s">
        <v>238</v>
      </c>
      <c r="D382" s="219"/>
      <c r="E382" s="23" t="s">
        <v>340</v>
      </c>
      <c r="F382" s="122" t="s">
        <v>341</v>
      </c>
      <c r="G382" s="124"/>
    </row>
    <row r="383" spans="1:7" ht="33" customHeight="1">
      <c r="A383" s="28">
        <v>15503</v>
      </c>
      <c r="B383" s="24">
        <v>45119</v>
      </c>
      <c r="C383" s="219" t="s">
        <v>238</v>
      </c>
      <c r="D383" s="219"/>
      <c r="E383" s="23" t="s">
        <v>340</v>
      </c>
      <c r="F383" s="122" t="s">
        <v>342</v>
      </c>
      <c r="G383" s="124"/>
    </row>
    <row r="384" spans="1:7" s="3" customFormat="1" ht="31.5" customHeight="1">
      <c r="A384" s="28">
        <v>15522</v>
      </c>
      <c r="B384" s="24">
        <v>45125</v>
      </c>
      <c r="C384" s="219" t="s">
        <v>238</v>
      </c>
      <c r="D384" s="219"/>
      <c r="E384" s="23" t="s">
        <v>343</v>
      </c>
      <c r="F384" s="122" t="s">
        <v>344</v>
      </c>
      <c r="G384" s="124"/>
    </row>
    <row r="385" spans="1:7" s="3" customFormat="1" ht="32.25" customHeight="1">
      <c r="A385" s="32">
        <v>15746</v>
      </c>
      <c r="B385" s="22">
        <v>45165</v>
      </c>
      <c r="C385" s="219" t="s">
        <v>238</v>
      </c>
      <c r="D385" s="219"/>
      <c r="E385" s="23" t="s">
        <v>340</v>
      </c>
      <c r="F385" s="122" t="s">
        <v>345</v>
      </c>
      <c r="G385" s="124"/>
    </row>
    <row r="386" spans="1:7" s="3" customFormat="1" ht="33" customHeight="1">
      <c r="A386" s="28">
        <v>15794</v>
      </c>
      <c r="B386" s="24">
        <v>45173</v>
      </c>
      <c r="C386" s="219" t="s">
        <v>238</v>
      </c>
      <c r="D386" s="219"/>
      <c r="E386" s="32" t="s">
        <v>239</v>
      </c>
      <c r="F386" s="122" t="s">
        <v>346</v>
      </c>
      <c r="G386" s="124"/>
    </row>
    <row r="387" spans="1:7" ht="33" customHeight="1">
      <c r="A387" s="28">
        <v>15947</v>
      </c>
      <c r="B387" s="24">
        <v>45197</v>
      </c>
      <c r="C387" s="219" t="s">
        <v>238</v>
      </c>
      <c r="D387" s="219"/>
      <c r="E387" s="32" t="s">
        <v>239</v>
      </c>
      <c r="F387" s="122" t="s">
        <v>347</v>
      </c>
      <c r="G387" s="124"/>
    </row>
    <row r="388" spans="1:7" ht="15" customHeight="1">
      <c r="A388" s="113"/>
      <c r="B388" s="114"/>
      <c r="C388" s="114"/>
      <c r="D388" s="114"/>
      <c r="E388" s="114"/>
      <c r="F388" s="114"/>
      <c r="G388" s="115"/>
    </row>
    <row r="389" spans="1:7" ht="330.75" customHeight="1">
      <c r="A389" s="5"/>
      <c r="B389" s="5"/>
      <c r="C389" s="50"/>
      <c r="D389" s="5"/>
      <c r="E389" s="5"/>
      <c r="F389" s="5"/>
      <c r="G389" s="5"/>
    </row>
    <row r="390" spans="1:7" ht="18.75">
      <c r="A390" s="257" t="s">
        <v>84</v>
      </c>
      <c r="B390" s="258"/>
      <c r="C390" s="258"/>
      <c r="D390" s="258"/>
      <c r="E390" s="258"/>
      <c r="F390" s="258"/>
      <c r="G390" s="259"/>
    </row>
    <row r="391" spans="1:7" ht="16.5">
      <c r="A391" s="178" t="s">
        <v>85</v>
      </c>
      <c r="B391" s="179"/>
      <c r="C391" s="179"/>
      <c r="D391" s="179"/>
      <c r="E391" s="179"/>
      <c r="F391" s="179"/>
      <c r="G391" s="180"/>
    </row>
    <row r="392" spans="1:7" ht="29.25" customHeight="1">
      <c r="A392" s="133" t="s">
        <v>40</v>
      </c>
      <c r="B392" s="134"/>
      <c r="C392" s="134"/>
      <c r="D392" s="134"/>
      <c r="E392" s="134"/>
      <c r="F392" s="134"/>
      <c r="G392" s="135"/>
    </row>
    <row r="393" spans="1:7" ht="34.5" customHeight="1">
      <c r="A393" s="27" t="s">
        <v>63</v>
      </c>
      <c r="B393" s="19" t="s">
        <v>60</v>
      </c>
      <c r="C393" s="119" t="s">
        <v>16</v>
      </c>
      <c r="D393" s="119"/>
      <c r="E393" s="119"/>
      <c r="F393" s="130" t="s">
        <v>41</v>
      </c>
      <c r="G393" s="132"/>
    </row>
    <row r="394" spans="1:7" ht="47.25" customHeight="1">
      <c r="A394" s="31" t="s">
        <v>351</v>
      </c>
      <c r="B394" s="25">
        <v>45175</v>
      </c>
      <c r="C394" s="313" t="s">
        <v>352</v>
      </c>
      <c r="D394" s="313"/>
      <c r="E394" s="313"/>
      <c r="F394" s="278" t="s">
        <v>124</v>
      </c>
      <c r="G394" s="278"/>
    </row>
    <row r="395" spans="1:7" ht="36" customHeight="1">
      <c r="A395" s="31" t="s">
        <v>353</v>
      </c>
      <c r="B395" s="25">
        <v>45139</v>
      </c>
      <c r="C395" s="232" t="s">
        <v>354</v>
      </c>
      <c r="D395" s="232"/>
      <c r="E395" s="232"/>
      <c r="F395" s="278"/>
      <c r="G395" s="278"/>
    </row>
    <row r="396" spans="1:7" ht="41.25" customHeight="1">
      <c r="A396" s="31" t="s">
        <v>355</v>
      </c>
      <c r="B396" s="25">
        <v>45139</v>
      </c>
      <c r="C396" s="313" t="s">
        <v>356</v>
      </c>
      <c r="D396" s="313"/>
      <c r="E396" s="313"/>
      <c r="F396" s="278"/>
      <c r="G396" s="278"/>
    </row>
    <row r="397" spans="1:7" ht="33.75" customHeight="1">
      <c r="A397" s="314"/>
      <c r="B397" s="314"/>
      <c r="C397" s="314"/>
      <c r="D397" s="314"/>
      <c r="E397" s="314"/>
      <c r="F397" s="314"/>
      <c r="G397" s="314"/>
    </row>
    <row r="398" spans="1:7" ht="31.5" customHeight="1">
      <c r="A398" s="314"/>
      <c r="B398" s="314"/>
      <c r="C398" s="314"/>
      <c r="D398" s="314"/>
      <c r="E398" s="314"/>
      <c r="F398" s="314"/>
      <c r="G398" s="314"/>
    </row>
    <row r="399" spans="1:7" ht="22.5" customHeight="1">
      <c r="A399" s="314"/>
      <c r="B399" s="314"/>
      <c r="C399" s="314"/>
      <c r="D399" s="314"/>
      <c r="E399" s="314"/>
      <c r="F399" s="314"/>
      <c r="G399" s="314"/>
    </row>
    <row r="400" spans="1:7" ht="22.5" customHeight="1">
      <c r="A400" s="314"/>
      <c r="B400" s="314"/>
      <c r="C400" s="314"/>
      <c r="D400" s="314"/>
      <c r="E400" s="314"/>
      <c r="F400" s="314"/>
      <c r="G400" s="314"/>
    </row>
    <row r="401" spans="1:7" ht="18" customHeight="1">
      <c r="A401" s="314"/>
      <c r="B401" s="314"/>
      <c r="C401" s="314"/>
      <c r="D401" s="314"/>
      <c r="E401" s="314"/>
      <c r="F401" s="314"/>
      <c r="G401" s="314"/>
    </row>
    <row r="402" spans="1:7" ht="15.75" customHeight="1">
      <c r="A402" s="314"/>
      <c r="B402" s="314"/>
      <c r="C402" s="314"/>
      <c r="D402" s="314"/>
      <c r="E402" s="314"/>
      <c r="F402" s="314"/>
      <c r="G402" s="314"/>
    </row>
    <row r="403" spans="1:7" ht="15.75" customHeight="1">
      <c r="A403" s="314"/>
      <c r="B403" s="314"/>
      <c r="C403" s="314"/>
      <c r="D403" s="314"/>
      <c r="E403" s="314"/>
      <c r="F403" s="314"/>
      <c r="G403" s="314"/>
    </row>
    <row r="404" spans="1:7" ht="15.75" customHeight="1">
      <c r="A404" s="314"/>
      <c r="B404" s="314"/>
      <c r="C404" s="314"/>
      <c r="D404" s="314"/>
      <c r="E404" s="314"/>
      <c r="F404" s="314"/>
      <c r="G404" s="314"/>
    </row>
    <row r="405" spans="1:7" ht="15.75" customHeight="1">
      <c r="A405" s="314"/>
      <c r="B405" s="314"/>
      <c r="C405" s="314"/>
      <c r="D405" s="314"/>
      <c r="E405" s="314"/>
      <c r="F405" s="314"/>
      <c r="G405" s="314"/>
    </row>
    <row r="406" spans="1:7" ht="15.75" customHeight="1">
      <c r="A406" s="314"/>
      <c r="B406" s="314"/>
      <c r="C406" s="314"/>
      <c r="D406" s="314"/>
      <c r="E406" s="314"/>
      <c r="F406" s="314"/>
      <c r="G406" s="314"/>
    </row>
    <row r="407" spans="1:7" ht="15.75" customHeight="1">
      <c r="A407" s="314"/>
      <c r="B407" s="314"/>
      <c r="C407" s="314"/>
      <c r="D407" s="314"/>
      <c r="E407" s="314"/>
      <c r="F407" s="314"/>
      <c r="G407" s="314"/>
    </row>
    <row r="408" spans="1:7" ht="15.75" customHeight="1">
      <c r="A408" s="314"/>
      <c r="B408" s="314"/>
      <c r="C408" s="314"/>
      <c r="D408" s="314"/>
      <c r="E408" s="314"/>
      <c r="F408" s="314"/>
      <c r="G408" s="314"/>
    </row>
    <row r="409" spans="1:7" ht="15.75" customHeight="1">
      <c r="A409" s="314"/>
      <c r="B409" s="314"/>
      <c r="C409" s="314"/>
      <c r="D409" s="314"/>
      <c r="E409" s="314"/>
      <c r="F409" s="314"/>
      <c r="G409" s="314"/>
    </row>
    <row r="410" spans="1:7" ht="15.75" customHeight="1">
      <c r="A410" s="26"/>
      <c r="B410" s="26"/>
      <c r="C410" s="54"/>
      <c r="D410" s="26"/>
      <c r="E410" s="26"/>
      <c r="F410" s="26"/>
      <c r="G410" s="26"/>
    </row>
    <row r="411" spans="1:7" ht="15.75" customHeight="1">
      <c r="A411" s="26"/>
      <c r="B411" s="26"/>
      <c r="C411" s="54"/>
      <c r="D411" s="26"/>
      <c r="E411" s="26"/>
      <c r="F411" s="26"/>
      <c r="G411" s="26"/>
    </row>
    <row r="412" spans="1:7" ht="15.75" customHeight="1">
      <c r="A412" s="26"/>
      <c r="B412" s="26"/>
      <c r="C412" s="54"/>
      <c r="D412" s="26"/>
      <c r="E412" s="26"/>
      <c r="F412" s="26"/>
      <c r="G412" s="26"/>
    </row>
    <row r="413" spans="1:7" ht="15.75" customHeight="1">
      <c r="A413" s="26"/>
      <c r="B413" s="26"/>
      <c r="C413" s="54"/>
      <c r="D413" s="26"/>
      <c r="E413" s="26"/>
      <c r="F413" s="26"/>
      <c r="G413" s="26"/>
    </row>
    <row r="414" spans="1:7" ht="15.75" customHeight="1">
      <c r="A414" s="26"/>
      <c r="B414" s="26"/>
      <c r="C414" s="54"/>
      <c r="D414" s="26"/>
      <c r="E414" s="26"/>
      <c r="F414" s="26"/>
      <c r="G414" s="26"/>
    </row>
    <row r="415" spans="1:7" ht="15.75" customHeight="1">
      <c r="A415" s="26"/>
      <c r="B415" s="26"/>
      <c r="C415" s="54"/>
      <c r="D415" s="26"/>
      <c r="E415" s="26"/>
      <c r="F415" s="26"/>
      <c r="G415" s="26"/>
    </row>
    <row r="416" spans="1:7" ht="15.75" customHeight="1">
      <c r="A416" s="26"/>
      <c r="B416" s="26"/>
      <c r="C416" s="54"/>
      <c r="D416" s="26"/>
      <c r="E416" s="26"/>
      <c r="F416" s="26"/>
      <c r="G416" s="26"/>
    </row>
    <row r="417" spans="1:7" ht="15.75" customHeight="1">
      <c r="A417" s="26"/>
      <c r="B417" s="26"/>
      <c r="C417" s="54"/>
      <c r="D417" s="26"/>
      <c r="E417" s="26"/>
      <c r="F417" s="26"/>
      <c r="G417" s="26"/>
    </row>
    <row r="418" spans="1:7" ht="15.75" customHeight="1">
      <c r="A418" s="26"/>
      <c r="B418" s="26"/>
      <c r="C418" s="54"/>
      <c r="D418" s="26"/>
      <c r="E418" s="26"/>
      <c r="F418" s="26"/>
      <c r="G418" s="26"/>
    </row>
    <row r="419" spans="1:7" ht="15.75" customHeight="1">
      <c r="A419" s="26"/>
      <c r="B419" s="26"/>
      <c r="C419" s="54"/>
      <c r="D419" s="26"/>
      <c r="E419" s="26"/>
      <c r="F419" s="26"/>
      <c r="G419" s="26"/>
    </row>
    <row r="420" spans="1:7" ht="15.75" customHeight="1">
      <c r="A420" s="26"/>
      <c r="B420" s="26"/>
      <c r="C420" s="54"/>
      <c r="D420" s="26"/>
      <c r="E420" s="26"/>
      <c r="F420" s="26"/>
      <c r="G420" s="26"/>
    </row>
    <row r="421" spans="1:7" ht="15.75" customHeight="1">
      <c r="A421" s="26"/>
      <c r="B421" s="26"/>
      <c r="C421" s="54"/>
      <c r="D421" s="26"/>
      <c r="E421" s="26"/>
      <c r="F421" s="26"/>
      <c r="G421" s="26"/>
    </row>
    <row r="422" spans="1:7" ht="15.75" customHeight="1">
      <c r="A422" s="26"/>
      <c r="B422" s="26"/>
      <c r="C422" s="54"/>
      <c r="D422" s="26"/>
      <c r="E422" s="26"/>
      <c r="F422" s="26"/>
      <c r="G422" s="26"/>
    </row>
    <row r="423" spans="1:7" ht="15.75" customHeight="1">
      <c r="A423" s="26"/>
      <c r="B423" s="26"/>
      <c r="C423" s="54"/>
      <c r="D423" s="26"/>
      <c r="E423" s="26"/>
      <c r="F423" s="26"/>
      <c r="G423" s="26"/>
    </row>
    <row r="424" spans="1:7" ht="15.75" customHeight="1">
      <c r="A424" s="26"/>
      <c r="B424" s="26"/>
      <c r="C424" s="54"/>
      <c r="D424" s="26"/>
      <c r="E424" s="26"/>
      <c r="F424" s="26"/>
      <c r="G424" s="26"/>
    </row>
    <row r="425" spans="1:7" ht="15.75" customHeight="1">
      <c r="A425" s="26"/>
      <c r="B425" s="26"/>
      <c r="C425" s="54"/>
      <c r="D425" s="26"/>
      <c r="E425" s="26"/>
      <c r="F425" s="26"/>
      <c r="G425" s="26"/>
    </row>
    <row r="426" spans="1:7" ht="15.75" customHeight="1">
      <c r="A426" s="26"/>
      <c r="B426" s="26"/>
      <c r="C426" s="54"/>
      <c r="D426" s="26"/>
      <c r="E426" s="26"/>
      <c r="F426" s="26"/>
      <c r="G426" s="26"/>
    </row>
    <row r="427" spans="1:7" ht="15.75" customHeight="1">
      <c r="A427" s="26"/>
      <c r="B427" s="26"/>
      <c r="C427" s="54"/>
      <c r="D427" s="26"/>
      <c r="E427" s="26"/>
      <c r="F427" s="26"/>
      <c r="G427" s="26"/>
    </row>
    <row r="428" spans="1:7" ht="15.75" customHeight="1">
      <c r="A428" s="26"/>
      <c r="B428" s="26"/>
      <c r="C428" s="54"/>
      <c r="D428" s="26"/>
      <c r="E428" s="26"/>
      <c r="F428" s="26"/>
      <c r="G428" s="26"/>
    </row>
    <row r="429" spans="1:7" ht="15.75" customHeight="1">
      <c r="A429" s="26"/>
      <c r="B429" s="26"/>
      <c r="C429" s="54"/>
      <c r="D429" s="26"/>
      <c r="E429" s="26"/>
      <c r="F429" s="26"/>
      <c r="G429" s="26"/>
    </row>
    <row r="430" spans="1:7" ht="15.75" customHeight="1">
      <c r="A430" s="26"/>
      <c r="B430" s="26"/>
      <c r="C430" s="54"/>
      <c r="D430" s="26"/>
      <c r="E430" s="26"/>
      <c r="F430" s="26"/>
      <c r="G430" s="26"/>
    </row>
    <row r="431" spans="1:7" ht="15.75" customHeight="1">
      <c r="A431" s="26"/>
      <c r="B431" s="26"/>
      <c r="C431" s="54"/>
      <c r="D431" s="26"/>
      <c r="E431" s="26"/>
      <c r="F431" s="26"/>
      <c r="G431" s="26"/>
    </row>
    <row r="432" spans="1:7" ht="15.75" customHeight="1">
      <c r="A432" s="26"/>
      <c r="B432" s="26"/>
      <c r="C432" s="54"/>
      <c r="D432" s="26"/>
      <c r="E432" s="26"/>
      <c r="F432" s="26"/>
      <c r="G432" s="26"/>
    </row>
    <row r="433" spans="1:7" ht="15.75" customHeight="1">
      <c r="A433" s="26"/>
      <c r="B433" s="26"/>
      <c r="C433" s="54"/>
      <c r="D433" s="26"/>
      <c r="E433" s="26"/>
      <c r="F433" s="26"/>
      <c r="G433" s="26"/>
    </row>
    <row r="434" spans="1:7" ht="15.75" customHeight="1">
      <c r="A434" s="26"/>
      <c r="B434" s="26"/>
      <c r="C434" s="54"/>
      <c r="D434" s="26"/>
      <c r="E434" s="26"/>
      <c r="F434" s="26"/>
      <c r="G434" s="26"/>
    </row>
    <row r="435" spans="1:7" ht="15.75" customHeight="1">
      <c r="A435" s="26"/>
      <c r="B435" s="26"/>
      <c r="C435" s="54"/>
      <c r="D435" s="26"/>
      <c r="E435" s="26"/>
      <c r="F435" s="26"/>
      <c r="G435" s="26"/>
    </row>
    <row r="436" spans="1:7" ht="15.75" customHeight="1">
      <c r="A436" s="26"/>
      <c r="B436" s="26"/>
      <c r="C436" s="54"/>
      <c r="D436" s="26"/>
      <c r="E436" s="26"/>
      <c r="F436" s="26"/>
      <c r="G436" s="26"/>
    </row>
    <row r="437" spans="1:7" ht="15.75" customHeight="1">
      <c r="A437" s="26"/>
      <c r="B437" s="26"/>
      <c r="C437" s="54"/>
      <c r="D437" s="26"/>
      <c r="E437" s="26"/>
      <c r="F437" s="26"/>
      <c r="G437" s="26"/>
    </row>
    <row r="438" spans="1:7" ht="15.75" customHeight="1">
      <c r="A438" s="26"/>
      <c r="B438" s="26"/>
      <c r="C438" s="54"/>
      <c r="D438" s="26"/>
      <c r="E438" s="26"/>
      <c r="F438" s="26"/>
      <c r="G438" s="26"/>
    </row>
    <row r="439" spans="1:7" s="2" customFormat="1">
      <c r="A439" s="26"/>
      <c r="B439" s="26"/>
      <c r="C439" s="54"/>
      <c r="D439" s="26"/>
      <c r="E439" s="26"/>
      <c r="F439" s="26"/>
      <c r="G439" s="26"/>
    </row>
    <row r="440" spans="1:7" s="2" customFormat="1" ht="15.75" customHeight="1">
      <c r="A440" s="8"/>
      <c r="B440" s="8"/>
      <c r="C440" s="52"/>
      <c r="D440" s="8"/>
      <c r="E440" s="8"/>
      <c r="F440" s="8"/>
      <c r="G440" s="8"/>
    </row>
    <row r="441" spans="1:7" ht="15.75">
      <c r="A441" s="133" t="s">
        <v>42</v>
      </c>
      <c r="B441" s="134"/>
      <c r="C441" s="134"/>
      <c r="D441" s="134"/>
      <c r="E441" s="134"/>
      <c r="F441" s="134"/>
      <c r="G441" s="135"/>
    </row>
    <row r="442" spans="1:7" ht="60" customHeight="1">
      <c r="A442" s="27" t="s">
        <v>63</v>
      </c>
      <c r="B442" s="19" t="s">
        <v>60</v>
      </c>
      <c r="C442" s="119" t="s">
        <v>16</v>
      </c>
      <c r="D442" s="119"/>
      <c r="E442" s="119"/>
      <c r="F442" s="130" t="s">
        <v>41</v>
      </c>
      <c r="G442" s="132"/>
    </row>
    <row r="443" spans="1:7" ht="56.25" customHeight="1">
      <c r="A443" s="31" t="s">
        <v>357</v>
      </c>
      <c r="B443" s="25">
        <v>45173</v>
      </c>
      <c r="C443" s="216" t="s">
        <v>359</v>
      </c>
      <c r="D443" s="217"/>
      <c r="E443" s="218"/>
      <c r="F443" s="261" t="s">
        <v>124</v>
      </c>
      <c r="G443" s="262"/>
    </row>
    <row r="444" spans="1:7" ht="30">
      <c r="A444" s="31" t="s">
        <v>358</v>
      </c>
      <c r="B444" s="25">
        <v>45173</v>
      </c>
      <c r="C444" s="216" t="s">
        <v>360</v>
      </c>
      <c r="D444" s="217"/>
      <c r="E444" s="218"/>
      <c r="F444" s="263"/>
      <c r="G444" s="264"/>
    </row>
    <row r="445" spans="1:7" ht="15.75">
      <c r="A445" s="113" t="s">
        <v>64</v>
      </c>
      <c r="B445" s="114"/>
      <c r="C445" s="114"/>
      <c r="D445" s="114"/>
      <c r="E445" s="114"/>
      <c r="F445" s="114"/>
      <c r="G445" s="115"/>
    </row>
    <row r="446" spans="1:7" ht="15.75" customHeight="1">
      <c r="A446" s="8"/>
      <c r="B446" s="8"/>
      <c r="C446" s="52"/>
      <c r="D446" s="8"/>
      <c r="E446" s="8"/>
      <c r="F446" s="8"/>
      <c r="G446" s="8"/>
    </row>
    <row r="447" spans="1:7" ht="15.75" customHeight="1">
      <c r="A447" s="133" t="s">
        <v>43</v>
      </c>
      <c r="B447" s="134"/>
      <c r="C447" s="134"/>
      <c r="D447" s="134"/>
      <c r="E447" s="134"/>
      <c r="F447" s="134"/>
      <c r="G447" s="135"/>
    </row>
    <row r="448" spans="1:7" ht="44.25" customHeight="1">
      <c r="A448" s="27" t="s">
        <v>63</v>
      </c>
      <c r="B448" s="19" t="s">
        <v>60</v>
      </c>
      <c r="C448" s="119" t="s">
        <v>16</v>
      </c>
      <c r="D448" s="119"/>
      <c r="E448" s="119"/>
      <c r="F448" s="130" t="s">
        <v>41</v>
      </c>
      <c r="G448" s="132"/>
    </row>
    <row r="449" spans="1:7">
      <c r="A449" s="216" t="s">
        <v>361</v>
      </c>
      <c r="B449" s="217"/>
      <c r="C449" s="217"/>
      <c r="D449" s="217"/>
      <c r="E449" s="218"/>
      <c r="F449" s="185" t="s">
        <v>124</v>
      </c>
      <c r="G449" s="186"/>
    </row>
    <row r="450" spans="1:7" ht="15.75">
      <c r="A450" s="133" t="s">
        <v>519</v>
      </c>
      <c r="B450" s="134"/>
      <c r="C450" s="134"/>
      <c r="D450" s="134"/>
      <c r="E450" s="134"/>
      <c r="F450" s="134"/>
      <c r="G450" s="135"/>
    </row>
    <row r="451" spans="1:7" ht="15.75">
      <c r="A451" s="46" t="s">
        <v>63</v>
      </c>
      <c r="B451" s="19" t="s">
        <v>60</v>
      </c>
      <c r="C451" s="119" t="s">
        <v>16</v>
      </c>
      <c r="D451" s="119"/>
      <c r="E451" s="119"/>
      <c r="F451" s="130" t="s">
        <v>41</v>
      </c>
      <c r="G451" s="132"/>
    </row>
    <row r="452" spans="1:7">
      <c r="A452" s="68" t="s">
        <v>171</v>
      </c>
      <c r="B452" s="68" t="s">
        <v>520</v>
      </c>
      <c r="C452" s="331" t="s">
        <v>521</v>
      </c>
      <c r="D452" s="331"/>
      <c r="E452" s="331"/>
      <c r="F452" s="121" t="s">
        <v>522</v>
      </c>
      <c r="G452" s="121"/>
    </row>
    <row r="453" spans="1:7" ht="15.75" customHeight="1">
      <c r="A453" s="133" t="s">
        <v>44</v>
      </c>
      <c r="B453" s="134"/>
      <c r="C453" s="134"/>
      <c r="D453" s="134"/>
      <c r="E453" s="134"/>
      <c r="F453" s="134"/>
      <c r="G453" s="135"/>
    </row>
    <row r="454" spans="1:7" ht="15" customHeight="1">
      <c r="A454" s="27" t="s">
        <v>63</v>
      </c>
      <c r="B454" s="19" t="s">
        <v>60</v>
      </c>
      <c r="C454" s="119" t="s">
        <v>16</v>
      </c>
      <c r="D454" s="119"/>
      <c r="E454" s="119"/>
      <c r="F454" s="130" t="s">
        <v>41</v>
      </c>
      <c r="G454" s="132"/>
    </row>
    <row r="455" spans="1:7" ht="15" customHeight="1">
      <c r="A455" s="216" t="s">
        <v>362</v>
      </c>
      <c r="B455" s="217"/>
      <c r="C455" s="217"/>
      <c r="D455" s="217"/>
      <c r="E455" s="217"/>
      <c r="F455" s="217"/>
      <c r="G455" s="218"/>
    </row>
    <row r="456" spans="1:7" ht="15.75">
      <c r="A456" s="113" t="s">
        <v>64</v>
      </c>
      <c r="B456" s="114"/>
      <c r="C456" s="114"/>
      <c r="D456" s="114"/>
      <c r="E456" s="114"/>
      <c r="F456" s="114"/>
      <c r="G456" s="115"/>
    </row>
    <row r="457" spans="1:7" ht="15.75">
      <c r="A457" s="8"/>
      <c r="B457" s="8"/>
      <c r="C457" s="52"/>
      <c r="D457" s="8"/>
      <c r="E457" s="8"/>
      <c r="F457" s="8"/>
      <c r="G457" s="8"/>
    </row>
    <row r="458" spans="1:7" ht="15.75" customHeight="1">
      <c r="A458" s="133" t="s">
        <v>45</v>
      </c>
      <c r="B458" s="134"/>
      <c r="C458" s="134"/>
      <c r="D458" s="134"/>
      <c r="E458" s="134"/>
      <c r="F458" s="134"/>
      <c r="G458" s="135"/>
    </row>
    <row r="459" spans="1:7" ht="26.25" customHeight="1">
      <c r="A459" s="27" t="s">
        <v>3</v>
      </c>
      <c r="B459" s="19" t="s">
        <v>60</v>
      </c>
      <c r="C459" s="119" t="s">
        <v>46</v>
      </c>
      <c r="D459" s="119"/>
      <c r="E459" s="119"/>
      <c r="F459" s="130" t="s">
        <v>47</v>
      </c>
      <c r="G459" s="132"/>
    </row>
    <row r="460" spans="1:7" ht="15.75" customHeight="1">
      <c r="A460" s="181" t="s">
        <v>363</v>
      </c>
      <c r="B460" s="182"/>
      <c r="C460" s="182"/>
      <c r="D460" s="182"/>
      <c r="E460" s="182"/>
      <c r="F460" s="182"/>
      <c r="G460" s="182"/>
    </row>
    <row r="461" spans="1:7">
      <c r="A461" s="183"/>
      <c r="B461" s="184"/>
      <c r="C461" s="184"/>
      <c r="D461" s="184"/>
      <c r="E461" s="184"/>
      <c r="F461" s="184"/>
      <c r="G461" s="184"/>
    </row>
    <row r="462" spans="1:7" ht="16.5">
      <c r="A462" s="178" t="s">
        <v>86</v>
      </c>
      <c r="B462" s="179"/>
      <c r="C462" s="179"/>
      <c r="D462" s="179"/>
      <c r="E462" s="179"/>
      <c r="F462" s="179"/>
      <c r="G462" s="180"/>
    </row>
    <row r="463" spans="1:7" ht="15.75">
      <c r="A463" s="119" t="s">
        <v>48</v>
      </c>
      <c r="B463" s="119"/>
      <c r="C463" s="119"/>
      <c r="D463" s="133" t="s">
        <v>54</v>
      </c>
      <c r="E463" s="134"/>
      <c r="F463" s="134"/>
      <c r="G463" s="135"/>
    </row>
    <row r="464" spans="1:7">
      <c r="A464" s="129">
        <v>2019</v>
      </c>
      <c r="B464" s="129"/>
      <c r="C464" s="129"/>
      <c r="D464" s="169">
        <v>2.8</v>
      </c>
      <c r="E464" s="166"/>
      <c r="F464" s="166"/>
      <c r="G464" s="167"/>
    </row>
    <row r="465" spans="1:7">
      <c r="A465" s="129">
        <v>2020</v>
      </c>
      <c r="B465" s="129"/>
      <c r="C465" s="129"/>
      <c r="D465" s="165">
        <v>3</v>
      </c>
      <c r="E465" s="166"/>
      <c r="F465" s="166"/>
      <c r="G465" s="167"/>
    </row>
    <row r="466" spans="1:7">
      <c r="A466" s="129">
        <v>2021</v>
      </c>
      <c r="B466" s="129"/>
      <c r="C466" s="129"/>
      <c r="D466" s="165">
        <v>2.88</v>
      </c>
      <c r="E466" s="166"/>
      <c r="F466" s="166"/>
      <c r="G466" s="167"/>
    </row>
    <row r="467" spans="1:7">
      <c r="A467" s="129">
        <v>2022</v>
      </c>
      <c r="B467" s="129"/>
      <c r="C467" s="129"/>
      <c r="D467" s="169">
        <v>2.75</v>
      </c>
      <c r="E467" s="170"/>
      <c r="F467" s="170"/>
      <c r="G467" s="171"/>
    </row>
    <row r="468" spans="1:7" ht="15" customHeight="1">
      <c r="A468" s="113" t="s">
        <v>64</v>
      </c>
      <c r="B468" s="114"/>
      <c r="C468" s="114"/>
      <c r="D468" s="114"/>
      <c r="E468" s="114"/>
      <c r="F468" s="114"/>
      <c r="G468" s="115"/>
    </row>
    <row r="469" spans="1:7" ht="15" customHeight="1">
      <c r="A469" s="257" t="s">
        <v>87</v>
      </c>
      <c r="B469" s="258"/>
      <c r="C469" s="258"/>
      <c r="D469" s="258"/>
      <c r="E469" s="258"/>
      <c r="F469" s="258"/>
      <c r="G469" s="259"/>
    </row>
    <row r="470" spans="1:7" ht="15" customHeight="1">
      <c r="A470" s="282" t="s">
        <v>253</v>
      </c>
      <c r="B470" s="283"/>
      <c r="C470" s="283"/>
      <c r="D470" s="283"/>
      <c r="E470" s="283"/>
      <c r="F470" s="283"/>
      <c r="G470" s="284"/>
    </row>
    <row r="471" spans="1:7" ht="15" customHeight="1">
      <c r="A471" s="285" t="s">
        <v>254</v>
      </c>
      <c r="B471" s="286"/>
      <c r="C471" s="286"/>
      <c r="D471" s="286"/>
      <c r="E471" s="286"/>
      <c r="F471" s="286"/>
      <c r="G471" s="287"/>
    </row>
    <row r="472" spans="1:7" ht="15" customHeight="1">
      <c r="A472" s="288" t="s">
        <v>255</v>
      </c>
      <c r="B472" s="289"/>
      <c r="C472" s="289"/>
      <c r="D472" s="289"/>
      <c r="E472" s="289"/>
      <c r="F472" s="289"/>
      <c r="G472" s="290"/>
    </row>
    <row r="473" spans="1:7" ht="15" customHeight="1">
      <c r="A473" s="288" t="s">
        <v>256</v>
      </c>
      <c r="B473" s="289"/>
      <c r="C473" s="289"/>
      <c r="D473" s="289"/>
      <c r="E473" s="289"/>
      <c r="F473" s="289"/>
      <c r="G473" s="290"/>
    </row>
    <row r="474" spans="1:7" ht="15" customHeight="1">
      <c r="A474" s="285" t="s">
        <v>257</v>
      </c>
      <c r="B474" s="286"/>
      <c r="C474" s="286"/>
      <c r="D474" s="286"/>
      <c r="E474" s="286"/>
      <c r="F474" s="286"/>
      <c r="G474" s="287"/>
    </row>
    <row r="475" spans="1:7" ht="15" customHeight="1">
      <c r="A475" s="285" t="s">
        <v>258</v>
      </c>
      <c r="B475" s="286"/>
      <c r="C475" s="286"/>
      <c r="D475" s="286"/>
      <c r="E475" s="286"/>
      <c r="F475" s="286"/>
      <c r="G475" s="287"/>
    </row>
    <row r="476" spans="1:7" ht="15" customHeight="1">
      <c r="A476" s="285" t="s">
        <v>259</v>
      </c>
      <c r="B476" s="286"/>
      <c r="C476" s="286"/>
      <c r="D476" s="286"/>
      <c r="E476" s="286"/>
      <c r="F476" s="286"/>
      <c r="G476" s="287"/>
    </row>
    <row r="477" spans="1:7" ht="15" customHeight="1">
      <c r="A477" s="285" t="s">
        <v>260</v>
      </c>
      <c r="B477" s="286"/>
      <c r="C477" s="286"/>
      <c r="D477" s="286"/>
      <c r="E477" s="286"/>
      <c r="F477" s="286"/>
      <c r="G477" s="287"/>
    </row>
    <row r="478" spans="1:7" ht="23.25" customHeight="1">
      <c r="A478" s="285" t="s">
        <v>261</v>
      </c>
      <c r="B478" s="286"/>
      <c r="C478" s="286"/>
      <c r="D478" s="286"/>
      <c r="E478" s="286"/>
      <c r="F478" s="286"/>
      <c r="G478" s="287"/>
    </row>
    <row r="479" spans="1:7" ht="15.75" thickBot="1">
      <c r="A479" s="279" t="s">
        <v>262</v>
      </c>
      <c r="B479" s="280"/>
      <c r="C479" s="280"/>
      <c r="D479" s="280"/>
      <c r="E479" s="280"/>
      <c r="F479" s="280"/>
      <c r="G479" s="281"/>
    </row>
  </sheetData>
  <mergeCells count="320">
    <mergeCell ref="C347:D347"/>
    <mergeCell ref="A155:G155"/>
    <mergeCell ref="C371:D371"/>
    <mergeCell ref="E371:G371"/>
    <mergeCell ref="A367:B367"/>
    <mergeCell ref="C367:D367"/>
    <mergeCell ref="E367:G367"/>
    <mergeCell ref="A375:G375"/>
    <mergeCell ref="A369:B369"/>
    <mergeCell ref="C369:D369"/>
    <mergeCell ref="E369:G369"/>
    <mergeCell ref="E331:F331"/>
    <mergeCell ref="C329:D329"/>
    <mergeCell ref="C330:D330"/>
    <mergeCell ref="A183:G183"/>
    <mergeCell ref="A185:G185"/>
    <mergeCell ref="A187:A188"/>
    <mergeCell ref="A332:G332"/>
    <mergeCell ref="A347:B347"/>
    <mergeCell ref="C346:D346"/>
    <mergeCell ref="F346:G346"/>
    <mergeCell ref="G259:G297"/>
    <mergeCell ref="A297:C297"/>
    <mergeCell ref="A258:B258"/>
    <mergeCell ref="B29:C29"/>
    <mergeCell ref="E46:F46"/>
    <mergeCell ref="A450:G450"/>
    <mergeCell ref="C451:E451"/>
    <mergeCell ref="F451:G451"/>
    <mergeCell ref="C452:E452"/>
    <mergeCell ref="F452:G452"/>
    <mergeCell ref="A362:B362"/>
    <mergeCell ref="C362:D362"/>
    <mergeCell ref="E362:G362"/>
    <mergeCell ref="A363:B363"/>
    <mergeCell ref="C363:D363"/>
    <mergeCell ref="E363:G363"/>
    <mergeCell ref="A364:B364"/>
    <mergeCell ref="C364:D364"/>
    <mergeCell ref="E364:G364"/>
    <mergeCell ref="A368:B368"/>
    <mergeCell ref="C368:D368"/>
    <mergeCell ref="E368:G368"/>
    <mergeCell ref="A370:B370"/>
    <mergeCell ref="C370:D370"/>
    <mergeCell ref="E370:G370"/>
    <mergeCell ref="A371:B371"/>
    <mergeCell ref="C443:E443"/>
    <mergeCell ref="C1:D4"/>
    <mergeCell ref="C387:D387"/>
    <mergeCell ref="F387:G387"/>
    <mergeCell ref="A5:G6"/>
    <mergeCell ref="A113:G113"/>
    <mergeCell ref="A81:G81"/>
    <mergeCell ref="B32:C32"/>
    <mergeCell ref="B33:C33"/>
    <mergeCell ref="D32:E32"/>
    <mergeCell ref="D33:E33"/>
    <mergeCell ref="F32:G32"/>
    <mergeCell ref="F33:G33"/>
    <mergeCell ref="A11:G11"/>
    <mergeCell ref="B30:C30"/>
    <mergeCell ref="B31:C31"/>
    <mergeCell ref="B74:D74"/>
    <mergeCell ref="C384:D384"/>
    <mergeCell ref="A326:G326"/>
    <mergeCell ref="A145:G145"/>
    <mergeCell ref="A356:G356"/>
    <mergeCell ref="E74:G74"/>
    <mergeCell ref="A20:G20"/>
    <mergeCell ref="B24:C24"/>
    <mergeCell ref="A7:G8"/>
    <mergeCell ref="A9:G9"/>
    <mergeCell ref="A19:G19"/>
    <mergeCell ref="A379:G379"/>
    <mergeCell ref="C442:E442"/>
    <mergeCell ref="F442:G442"/>
    <mergeCell ref="F29:G29"/>
    <mergeCell ref="D27:E27"/>
    <mergeCell ref="F27:G27"/>
    <mergeCell ref="F23:G23"/>
    <mergeCell ref="B28:C28"/>
    <mergeCell ref="F21:G21"/>
    <mergeCell ref="B22:C22"/>
    <mergeCell ref="D22:E22"/>
    <mergeCell ref="F22:G22"/>
    <mergeCell ref="B23:C23"/>
    <mergeCell ref="E75:G75"/>
    <mergeCell ref="F30:G30"/>
    <mergeCell ref="F31:G31"/>
    <mergeCell ref="F35:G35"/>
    <mergeCell ref="C394:E394"/>
    <mergeCell ref="C396:E396"/>
    <mergeCell ref="A390:G390"/>
    <mergeCell ref="A391:G391"/>
    <mergeCell ref="A397:G409"/>
    <mergeCell ref="B10:G10"/>
    <mergeCell ref="B46:C46"/>
    <mergeCell ref="B47:C47"/>
    <mergeCell ref="F24:G24"/>
    <mergeCell ref="F25:G25"/>
    <mergeCell ref="B77:D77"/>
    <mergeCell ref="B82:D82"/>
    <mergeCell ref="E82:G82"/>
    <mergeCell ref="B83:D83"/>
    <mergeCell ref="A36:D36"/>
    <mergeCell ref="A37:D37"/>
    <mergeCell ref="A38:D38"/>
    <mergeCell ref="A39:D39"/>
    <mergeCell ref="E36:G36"/>
    <mergeCell ref="E37:G37"/>
    <mergeCell ref="E38:G38"/>
    <mergeCell ref="E39:G39"/>
    <mergeCell ref="B75:D75"/>
    <mergeCell ref="B34:C34"/>
    <mergeCell ref="D34:E34"/>
    <mergeCell ref="F34:G34"/>
    <mergeCell ref="A12:G12"/>
    <mergeCell ref="D35:E35"/>
    <mergeCell ref="E77:G77"/>
    <mergeCell ref="A479:G479"/>
    <mergeCell ref="A470:G470"/>
    <mergeCell ref="A471:G471"/>
    <mergeCell ref="A472:G472"/>
    <mergeCell ref="A473:G473"/>
    <mergeCell ref="A474:G474"/>
    <mergeCell ref="A475:G475"/>
    <mergeCell ref="A476:G476"/>
    <mergeCell ref="A477:G477"/>
    <mergeCell ref="A478:G478"/>
    <mergeCell ref="A469:G469"/>
    <mergeCell ref="A211:G211"/>
    <mergeCell ref="A355:G355"/>
    <mergeCell ref="E361:G361"/>
    <mergeCell ref="F382:G382"/>
    <mergeCell ref="C382:D382"/>
    <mergeCell ref="F443:G444"/>
    <mergeCell ref="B21:C21"/>
    <mergeCell ref="D21:E21"/>
    <mergeCell ref="B35:C35"/>
    <mergeCell ref="D30:E30"/>
    <mergeCell ref="A45:G45"/>
    <mergeCell ref="F28:G28"/>
    <mergeCell ref="D29:E29"/>
    <mergeCell ref="D23:E23"/>
    <mergeCell ref="D24:E24"/>
    <mergeCell ref="D25:E25"/>
    <mergeCell ref="D28:E28"/>
    <mergeCell ref="B25:C25"/>
    <mergeCell ref="D31:E31"/>
    <mergeCell ref="F381:G381"/>
    <mergeCell ref="A441:G441"/>
    <mergeCell ref="C383:D383"/>
    <mergeCell ref="F394:G396"/>
    <mergeCell ref="B76:D76"/>
    <mergeCell ref="E76:G76"/>
    <mergeCell ref="A41:G41"/>
    <mergeCell ref="A42:G42"/>
    <mergeCell ref="A43:G43"/>
    <mergeCell ref="A44:G44"/>
    <mergeCell ref="B51:C51"/>
    <mergeCell ref="A52:G52"/>
    <mergeCell ref="A72:G72"/>
    <mergeCell ref="A73:G73"/>
    <mergeCell ref="E47:F49"/>
    <mergeCell ref="A48:A49"/>
    <mergeCell ref="B48:C49"/>
    <mergeCell ref="D48:D49"/>
    <mergeCell ref="B50:C50"/>
    <mergeCell ref="E50:F50"/>
    <mergeCell ref="A96:G96"/>
    <mergeCell ref="E99:F99"/>
    <mergeCell ref="B84:D84"/>
    <mergeCell ref="A101:G101"/>
    <mergeCell ref="A345:G345"/>
    <mergeCell ref="A104:G104"/>
    <mergeCell ref="A166:G166"/>
    <mergeCell ref="A449:E449"/>
    <mergeCell ref="A455:G455"/>
    <mergeCell ref="C385:D385"/>
    <mergeCell ref="C386:D386"/>
    <mergeCell ref="F347:G347"/>
    <mergeCell ref="A358:B358"/>
    <mergeCell ref="C358:D358"/>
    <mergeCell ref="C361:D361"/>
    <mergeCell ref="A380:G380"/>
    <mergeCell ref="C352:C353"/>
    <mergeCell ref="D352:F353"/>
    <mergeCell ref="A348:B348"/>
    <mergeCell ref="C395:E395"/>
    <mergeCell ref="C444:E444"/>
    <mergeCell ref="F383:G383"/>
    <mergeCell ref="F448:G448"/>
    <mergeCell ref="A453:G453"/>
    <mergeCell ref="A324:G324"/>
    <mergeCell ref="A252:G252"/>
    <mergeCell ref="A257:G257"/>
    <mergeCell ref="E330:F330"/>
    <mergeCell ref="E97:F97"/>
    <mergeCell ref="C98:D98"/>
    <mergeCell ref="E98:F98"/>
    <mergeCell ref="C99:D99"/>
    <mergeCell ref="C100:D100"/>
    <mergeCell ref="A366:G366"/>
    <mergeCell ref="C376:D376"/>
    <mergeCell ref="A13:G18"/>
    <mergeCell ref="A361:B361"/>
    <mergeCell ref="A325:G325"/>
    <mergeCell ref="C327:D327"/>
    <mergeCell ref="E327:F327"/>
    <mergeCell ref="C328:D328"/>
    <mergeCell ref="E328:F328"/>
    <mergeCell ref="C348:D348"/>
    <mergeCell ref="F348:G348"/>
    <mergeCell ref="A357:G357"/>
    <mergeCell ref="A350:G350"/>
    <mergeCell ref="D351:F351"/>
    <mergeCell ref="E329:F329"/>
    <mergeCell ref="B352:B353"/>
    <mergeCell ref="A352:A353"/>
    <mergeCell ref="A346:B346"/>
    <mergeCell ref="F349:G349"/>
    <mergeCell ref="A349:B349"/>
    <mergeCell ref="C331:D331"/>
    <mergeCell ref="C349:D349"/>
    <mergeCell ref="E83:G83"/>
    <mergeCell ref="E358:G358"/>
    <mergeCell ref="D467:G467"/>
    <mergeCell ref="C459:E459"/>
    <mergeCell ref="C377:D377"/>
    <mergeCell ref="A374:B374"/>
    <mergeCell ref="C374:D374"/>
    <mergeCell ref="E374:G374"/>
    <mergeCell ref="A462:G462"/>
    <mergeCell ref="A463:C463"/>
    <mergeCell ref="A378:G378"/>
    <mergeCell ref="F385:G385"/>
    <mergeCell ref="F386:G386"/>
    <mergeCell ref="A464:C464"/>
    <mergeCell ref="A460:G461"/>
    <mergeCell ref="A458:G458"/>
    <mergeCell ref="C454:E454"/>
    <mergeCell ref="F454:G454"/>
    <mergeCell ref="F449:G449"/>
    <mergeCell ref="A392:G392"/>
    <mergeCell ref="C393:E393"/>
    <mergeCell ref="F393:G393"/>
    <mergeCell ref="C381:D381"/>
    <mergeCell ref="C334:D334"/>
    <mergeCell ref="E334:F334"/>
    <mergeCell ref="C340:D340"/>
    <mergeCell ref="E340:F340"/>
    <mergeCell ref="E337:F337"/>
    <mergeCell ref="A148:G148"/>
    <mergeCell ref="A468:G468"/>
    <mergeCell ref="A445:G445"/>
    <mergeCell ref="A456:G456"/>
    <mergeCell ref="A354:G354"/>
    <mergeCell ref="A388:G388"/>
    <mergeCell ref="D463:G463"/>
    <mergeCell ref="F459:G459"/>
    <mergeCell ref="A447:G447"/>
    <mergeCell ref="C448:E448"/>
    <mergeCell ref="A465:C465"/>
    <mergeCell ref="D465:G465"/>
    <mergeCell ref="F376:G376"/>
    <mergeCell ref="F377:G377"/>
    <mergeCell ref="F384:G384"/>
    <mergeCell ref="A466:C466"/>
    <mergeCell ref="A467:C467"/>
    <mergeCell ref="D464:G464"/>
    <mergeCell ref="D466:G466"/>
    <mergeCell ref="A372:G372"/>
    <mergeCell ref="A373:B373"/>
    <mergeCell ref="C373:D373"/>
    <mergeCell ref="E373:G373"/>
    <mergeCell ref="C360:D360"/>
    <mergeCell ref="E360:G360"/>
    <mergeCell ref="E51:F51"/>
    <mergeCell ref="B26:C26"/>
    <mergeCell ref="D26:E26"/>
    <mergeCell ref="F26:G26"/>
    <mergeCell ref="C359:D359"/>
    <mergeCell ref="E359:G359"/>
    <mergeCell ref="A359:B359"/>
    <mergeCell ref="A360:B360"/>
    <mergeCell ref="C339:D339"/>
    <mergeCell ref="E339:F339"/>
    <mergeCell ref="C337:D337"/>
    <mergeCell ref="C338:D338"/>
    <mergeCell ref="E338:F338"/>
    <mergeCell ref="E335:F335"/>
    <mergeCell ref="E336:F336"/>
    <mergeCell ref="C335:D335"/>
    <mergeCell ref="C336:D336"/>
    <mergeCell ref="A78:G78"/>
    <mergeCell ref="C342:D342"/>
    <mergeCell ref="E342:F342"/>
    <mergeCell ref="C343:D343"/>
    <mergeCell ref="E343:F343"/>
    <mergeCell ref="A344:G344"/>
    <mergeCell ref="A86:G86"/>
    <mergeCell ref="C97:D97"/>
    <mergeCell ref="B85:D85"/>
    <mergeCell ref="E84:G84"/>
    <mergeCell ref="E85:G85"/>
    <mergeCell ref="E100:F100"/>
    <mergeCell ref="A341:G341"/>
    <mergeCell ref="A106:G106"/>
    <mergeCell ref="A170:G170"/>
    <mergeCell ref="A175:G175"/>
    <mergeCell ref="A153:G153"/>
    <mergeCell ref="A157:G157"/>
    <mergeCell ref="A161:G161"/>
    <mergeCell ref="A176:G176"/>
    <mergeCell ref="A162:A165"/>
    <mergeCell ref="B162:B165"/>
    <mergeCell ref="A149:G149"/>
    <mergeCell ref="A150:G150"/>
    <mergeCell ref="A333:G333"/>
  </mergeCells>
  <phoneticPr fontId="23" type="noConversion"/>
  <hyperlinks>
    <hyperlink ref="E83" r:id="rId1"/>
    <hyperlink ref="E84" r:id="rId2"/>
    <hyperlink ref="E75" r:id="rId3"/>
    <hyperlink ref="G98" r:id="rId4" location="!/buscar_informacion#resultados"/>
    <hyperlink ref="G99" r:id="rId5" location="!/buscar_informacion#resultados"/>
    <hyperlink ref="G100" r:id="rId6" location="!/buscar_informacion#resultados"/>
    <hyperlink ref="F382" r:id="rId7" display="https://denuncias.gov.py/portal-publico/seguimiento-denuncia/14746"/>
    <hyperlink ref="F383" r:id="rId8" display="https://denuncias.gov.py/portal-publico/seguimiento-denuncia/14865"/>
    <hyperlink ref="F384" r:id="rId9" display="https://denuncias.gov.py/portal-publico/seguimiento-denuncia/14868"/>
    <hyperlink ref="F385" r:id="rId10" display="https://denuncias.gov.py/portal-publico/seguimiento-denuncia/14946"/>
    <hyperlink ref="F386" r:id="rId11" display="https://denuncias.gov.py/portal-publico/seguimiento-denuncia/14993"/>
    <hyperlink ref="F387" r:id="rId12" display="https://denuncias.gov.py/portal-publico/seguimiento-denuncia/15015"/>
    <hyperlink ref="A43" r:id="rId13"/>
    <hyperlink ref="A45" r:id="rId14"/>
    <hyperlink ref="G352" r:id="rId15"/>
    <hyperlink ref="G353" r:id="rId16"/>
    <hyperlink ref="F394" r:id="rId17"/>
    <hyperlink ref="G216" r:id="rId18"/>
    <hyperlink ref="G250" r:id="rId19"/>
    <hyperlink ref="G115" r:id="rId20"/>
    <hyperlink ref="G116" r:id="rId21"/>
    <hyperlink ref="G117" r:id="rId22"/>
    <hyperlink ref="G118" r:id="rId23"/>
    <hyperlink ref="G119" r:id="rId24"/>
    <hyperlink ref="G120" r:id="rId25"/>
    <hyperlink ref="G121" r:id="rId26"/>
    <hyperlink ref="E364" r:id="rId27"/>
    <hyperlink ref="G127" r:id="rId28"/>
    <hyperlink ref="G123" r:id="rId29"/>
    <hyperlink ref="E371" r:id="rId30"/>
    <hyperlink ref="E370" r:id="rId31"/>
    <hyperlink ref="E369" r:id="rId32"/>
    <hyperlink ref="E368" r:id="rId33"/>
    <hyperlink ref="F347" r:id="rId34"/>
    <hyperlink ref="G156" r:id="rId35" location="programasActividades"/>
    <hyperlink ref="G48" r:id="rId36"/>
    <hyperlink ref="G50" r:id="rId37"/>
    <hyperlink ref="G51" r:id="rId38"/>
    <hyperlink ref="G108" r:id="rId39" location="programasActividades"/>
    <hyperlink ref="E359" r:id="rId40"/>
    <hyperlink ref="E360" r:id="rId41"/>
  </hyperlinks>
  <printOptions horizontalCentered="1"/>
  <pageMargins left="0.23622047244094491" right="0.23622047244094491" top="0.74803149606299213" bottom="0.74803149606299213" header="0.31496062992125984" footer="0.31496062992125984"/>
  <pageSetup scale="69" orientation="landscape" r:id="rId42"/>
  <headerFooter>
    <oddFooter>Página &amp;P</oddFooter>
  </headerFooter>
  <rowBreaks count="24" manualBreakCount="24">
    <brk id="40" max="16383" man="1"/>
    <brk id="86" max="16383" man="1"/>
    <brk id="95" max="16383" man="1"/>
    <brk id="103" max="16383" man="1"/>
    <brk id="147" max="6" man="1"/>
    <brk id="165" max="16383" man="1"/>
    <brk id="169" max="6" man="1"/>
    <brk id="184" max="6" man="1"/>
    <brk id="190" max="16383" man="1"/>
    <brk id="255" max="6" man="1"/>
    <brk id="297" max="6" man="1"/>
    <brk id="322" max="6" man="1"/>
    <brk id="332" max="6" man="1"/>
    <brk id="340" max="6" man="1"/>
    <brk id="344" max="6" man="1"/>
    <brk id="349" max="6" man="1"/>
    <brk id="354" max="6" man="1"/>
    <brk id="365" max="6" man="1"/>
    <brk id="371" max="6" man="1"/>
    <brk id="378" max="6" man="1"/>
    <brk id="389" max="6" man="1"/>
    <brk id="410" max="6" man="1"/>
    <brk id="439" max="6" man="1"/>
    <brk id="461" max="6" man="1"/>
  </rowBreaks>
  <drawing r:id="rId4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TERCER TRIMESTRE 2023</vt:lpstr>
      <vt:lpstr>'TERCER TRIMESTRE 2023'!Área_de_impresión</vt:lpstr>
      <vt:lpstr>'TERCER TRIMESTRE 2023'!Títulos_a_imprimir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Monica Ramona Ortiz Gimenez</cp:lastModifiedBy>
  <cp:lastPrinted>2023-10-18T11:28:03Z</cp:lastPrinted>
  <dcterms:created xsi:type="dcterms:W3CDTF">2020-06-23T19:35:00Z</dcterms:created>
  <dcterms:modified xsi:type="dcterms:W3CDTF">2023-10-18T11:29:16Z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